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75" windowWidth="20715" windowHeight="10740" activeTab="1"/>
  </bookViews>
  <sheets>
    <sheet name="№ 2 за 2014" sheetId="1" r:id="rId1"/>
    <sheet name="№3 за 2014" sheetId="2" r:id="rId2"/>
    <sheet name="Лист1" sheetId="3" r:id="rId3"/>
  </sheets>
  <externalReferences>
    <externalReference r:id="rId6"/>
  </externalReferences>
  <definedNames>
    <definedName name="_xlnm.Print_Titles" localSheetId="0">'№ 2 за 2014'!$9:$9</definedName>
    <definedName name="_xlnm.Print_Titles" localSheetId="1">'№3 за 2014'!$9:$9</definedName>
    <definedName name="_xlnm.Print_Area" localSheetId="0">'№ 2 за 2014'!$A$1:$K$303</definedName>
    <definedName name="_xlnm.Print_Area" localSheetId="1">'№3 за 2014'!$A$1:$J$301</definedName>
  </definedNames>
  <calcPr fullCalcOnLoad="1"/>
</workbook>
</file>

<file path=xl/sharedStrings.xml><?xml version="1.0" encoding="utf-8"?>
<sst xmlns="http://schemas.openxmlformats.org/spreadsheetml/2006/main" count="1354" uniqueCount="333">
  <si>
    <t>(тыс. рублей)</t>
  </si>
  <si>
    <t>Наименование</t>
  </si>
  <si>
    <t>Мин</t>
  </si>
  <si>
    <t>Рз</t>
  </si>
  <si>
    <t>ПР</t>
  </si>
  <si>
    <t>ЦСР</t>
  </si>
  <si>
    <t>ВР</t>
  </si>
  <si>
    <t>Сумма</t>
  </si>
  <si>
    <t>2009 год</t>
  </si>
  <si>
    <t>Испол-</t>
  </si>
  <si>
    <t>%</t>
  </si>
  <si>
    <t>на</t>
  </si>
  <si>
    <t>нено</t>
  </si>
  <si>
    <t>испол-</t>
  </si>
  <si>
    <t>год</t>
  </si>
  <si>
    <t>сумма</t>
  </si>
  <si>
    <t>нения</t>
  </si>
  <si>
    <t>Общегосударственные вопросы</t>
  </si>
  <si>
    <t>01</t>
  </si>
  <si>
    <t xml:space="preserve">Функционирование высшего должностного лица </t>
  </si>
  <si>
    <t xml:space="preserve">субъекта Российской Федерации и  </t>
  </si>
  <si>
    <t>муниципального образования</t>
  </si>
  <si>
    <t>02</t>
  </si>
  <si>
    <t xml:space="preserve">Руководство и управление в сфере установленных </t>
  </si>
  <si>
    <t>функций органов государственной власти субъектов</t>
  </si>
  <si>
    <t>Российской Федерации и органов местного</t>
  </si>
  <si>
    <t>самоуправления</t>
  </si>
  <si>
    <t>Глава муниципального образования</t>
  </si>
  <si>
    <t xml:space="preserve">Функционирование Правительства Российской 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</si>
  <si>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</si>
  <si>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</si>
  <si>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</si>
  <si>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04</t>
  </si>
  <si>
    <t>Центральный аппарат</t>
  </si>
  <si>
    <t>Областной резервный фонд на ликвидацию угрозы и</t>
  </si>
  <si>
    <t>последствий чрезвычайных ситуаций</t>
  </si>
  <si>
    <t>Прочие расходы</t>
  </si>
  <si>
    <t>013</t>
  </si>
  <si>
    <t>Обеспечение проведения выборов и референдумов</t>
  </si>
  <si>
    <t>07</t>
  </si>
  <si>
    <t>Проведения выборов и референдумов</t>
  </si>
  <si>
    <t>020 00 00</t>
  </si>
  <si>
    <t>Проведение выборов  в представительные органы</t>
  </si>
  <si>
    <t>020 00 02</t>
  </si>
  <si>
    <t xml:space="preserve">Выполнение функций органами местного </t>
  </si>
  <si>
    <t>Проведение выборов главы муниципального</t>
  </si>
  <si>
    <t>образования</t>
  </si>
  <si>
    <t xml:space="preserve">020 00 03 </t>
  </si>
  <si>
    <t>020 00 03</t>
  </si>
  <si>
    <t>Резервные фонды</t>
  </si>
  <si>
    <t>12</t>
  </si>
  <si>
    <t>070 00 00</t>
  </si>
  <si>
    <t>070 05 00</t>
  </si>
  <si>
    <t xml:space="preserve">070 05 00 </t>
  </si>
  <si>
    <t>Другие общегосударственные вопросы</t>
  </si>
  <si>
    <t xml:space="preserve">функций </t>
  </si>
  <si>
    <t>001 00 00</t>
  </si>
  <si>
    <t xml:space="preserve">Государственная регистрация актов гражданского </t>
  </si>
  <si>
    <t>состояния</t>
  </si>
  <si>
    <t>021</t>
  </si>
  <si>
    <t>Депутаты Государственной Думы и их помощники</t>
  </si>
  <si>
    <t>023</t>
  </si>
  <si>
    <t>Непрограммные инвестиции в основные фонды</t>
  </si>
  <si>
    <t>102 00 00</t>
  </si>
  <si>
    <t xml:space="preserve">Строительство объектов общегражданского </t>
  </si>
  <si>
    <t>назначения</t>
  </si>
  <si>
    <t>214</t>
  </si>
  <si>
    <t>Условно утвержденные расходы</t>
  </si>
  <si>
    <t>999 00 00</t>
  </si>
  <si>
    <t>999</t>
  </si>
  <si>
    <t>Национальная оборона</t>
  </si>
  <si>
    <t>Мобилизационная и вневойсковая подготовка</t>
  </si>
  <si>
    <t>03</t>
  </si>
  <si>
    <t>функций</t>
  </si>
  <si>
    <t>Осуществление первичного воинского учета на</t>
  </si>
  <si>
    <t>территории,где отсутствуют воинские комиссариаты</t>
  </si>
  <si>
    <t>001  36 00</t>
  </si>
  <si>
    <t>001 36  00</t>
  </si>
  <si>
    <t xml:space="preserve">Национальная безопасность и </t>
  </si>
  <si>
    <t>правоохранительная деятельность</t>
  </si>
  <si>
    <t>Обеспечение пожарной безопасности</t>
  </si>
  <si>
    <t>10</t>
  </si>
  <si>
    <t>Воинские формирования (органы, подразделения)</t>
  </si>
  <si>
    <t>202 00 00</t>
  </si>
  <si>
    <t xml:space="preserve">Функционирование органов в сфере национальной  </t>
  </si>
  <si>
    <t xml:space="preserve">безопасности и правоохранительной деятельности </t>
  </si>
  <si>
    <t>202 67 00</t>
  </si>
  <si>
    <t xml:space="preserve">Субсидирование процентных ставок по </t>
  </si>
  <si>
    <t>привлеченным кредитам в российских кредитных</t>
  </si>
  <si>
    <t>организациях на развитие животноводства</t>
  </si>
  <si>
    <t>356</t>
  </si>
  <si>
    <t xml:space="preserve">организациях на развитие малых форм </t>
  </si>
  <si>
    <t>хозяйствования в агропромышленном комплексе</t>
  </si>
  <si>
    <t>357</t>
  </si>
  <si>
    <t>Субсидирование части затрат на приобретение</t>
  </si>
  <si>
    <t xml:space="preserve">дизельного топлива, использованного на </t>
  </si>
  <si>
    <t>проведение сезонных сельскохозяйственных работ</t>
  </si>
  <si>
    <t>355</t>
  </si>
  <si>
    <t xml:space="preserve">Субсидирование процентных ставок по кредитам, </t>
  </si>
  <si>
    <t xml:space="preserve">полученным в российских кредитных организациях </t>
  </si>
  <si>
    <t xml:space="preserve">на развитие животноводства и промышленного </t>
  </si>
  <si>
    <t>рыбоводства</t>
  </si>
  <si>
    <t xml:space="preserve">полученным в российских кредитных организациях, </t>
  </si>
  <si>
    <t>и займам, полученным в сельскохозяйственных</t>
  </si>
  <si>
    <t xml:space="preserve">кредитных потребительских кооперативах, </t>
  </si>
  <si>
    <t>на развитие малых форм хозяйствования в</t>
  </si>
  <si>
    <t>агропромышленном комплексе</t>
  </si>
  <si>
    <t xml:space="preserve">Субсидии на поддержку племенного </t>
  </si>
  <si>
    <t>животноводства</t>
  </si>
  <si>
    <t>627</t>
  </si>
  <si>
    <t>Возмещение части затрат на уплату процентов</t>
  </si>
  <si>
    <t>по кредитам, полученным на срок до пяти лет</t>
  </si>
  <si>
    <t xml:space="preserve">в российских кредитных организациях 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</si>
  <si>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</si>
  <si>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</si>
  <si>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</si>
  <si>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осуществляющих промышленное рыбоводство</t>
  </si>
  <si>
    <t>628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</si>
  <si>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</si>
  <si>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</si>
  <si>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</si>
  <si>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</si>
  <si>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335</t>
  </si>
  <si>
    <t>Компенсация выпадающих доходов организациям,</t>
  </si>
  <si>
    <t>Субсидии юридическим лицам</t>
  </si>
  <si>
    <t xml:space="preserve">Капитальный ремонт государственного жилищного </t>
  </si>
  <si>
    <t>фонда субъектов Российской Федерации и муни-</t>
  </si>
  <si>
    <t>ципального жилищного фонда</t>
  </si>
  <si>
    <t>Коммунальное хозяйство</t>
  </si>
  <si>
    <t>Поддержка коммунального хозяйства</t>
  </si>
  <si>
    <t xml:space="preserve">предоставляющим населению услуги </t>
  </si>
  <si>
    <t>теплоснабжения по тарифам, не обеспечивающим</t>
  </si>
  <si>
    <t>возмещение издержек</t>
  </si>
  <si>
    <t xml:space="preserve">водоснабжения и водоотведения по тарифам, не </t>
  </si>
  <si>
    <t>обеспечивающим возмещение издержек</t>
  </si>
  <si>
    <t xml:space="preserve">общественных бань </t>
  </si>
  <si>
    <t>351 06 00</t>
  </si>
  <si>
    <t>Благоустройство</t>
  </si>
  <si>
    <t>Озеленение</t>
  </si>
  <si>
    <t xml:space="preserve">Организация и содержание мест захоронения </t>
  </si>
  <si>
    <t>Прочие мероприятия по благоустройству</t>
  </si>
  <si>
    <t>городских округов и поселений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</si>
  <si>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</si>
  <si>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</si>
  <si>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</si>
  <si>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</si>
  <si>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</si>
  <si>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09</t>
  </si>
  <si>
    <t xml:space="preserve">Культура, кинематография, средства </t>
  </si>
  <si>
    <t>массовой информации</t>
  </si>
  <si>
    <t>08</t>
  </si>
  <si>
    <t>Культура</t>
  </si>
  <si>
    <t>Мероприятия в сфере культуры,кинематографии и</t>
  </si>
  <si>
    <t>средств массовой информации</t>
  </si>
  <si>
    <t>Государственная поддержка в сфере культуры,кине-</t>
  </si>
  <si>
    <t>матографии и средств массовой информации</t>
  </si>
  <si>
    <t>Здравоохранение, физическая культура</t>
  </si>
  <si>
    <t>и спорт</t>
  </si>
  <si>
    <t xml:space="preserve">Физическая культура и спорт </t>
  </si>
  <si>
    <t>Физкультурно-оздоровительная работа и спортивные</t>
  </si>
  <si>
    <t>мероприятия</t>
  </si>
  <si>
    <t>Мероприятия в области здравоохранения, спорта и</t>
  </si>
  <si>
    <t>физической культуры, туризма</t>
  </si>
  <si>
    <t>11</t>
  </si>
  <si>
    <t>ВСЕГО РАСХОДОВ:</t>
  </si>
  <si>
    <t>Реализация государственной политики в области привати-</t>
  </si>
  <si>
    <t xml:space="preserve">зации и управления государственной и муниципальной </t>
  </si>
  <si>
    <t>собственностью</t>
  </si>
  <si>
    <t>13</t>
  </si>
  <si>
    <t>Национальная экономика</t>
  </si>
  <si>
    <t>Общеэкономические вопросы</t>
  </si>
  <si>
    <t xml:space="preserve">Другие вопросы в области  национальной </t>
  </si>
  <si>
    <t>экономики</t>
  </si>
  <si>
    <t xml:space="preserve">Мероприятия в области землеустройства и </t>
  </si>
  <si>
    <t>землепользования</t>
  </si>
  <si>
    <t xml:space="preserve">Субсидии автономным учреждениям на финансовое </t>
  </si>
  <si>
    <t xml:space="preserve">обеспечение муниципального задания на оказание </t>
  </si>
  <si>
    <t>муниципальных услуг (выполнение работ)</t>
  </si>
  <si>
    <t>Прочие мероприятия по жилищному хозяйству</t>
  </si>
  <si>
    <t>Администрация Борковского сельского поселения</t>
  </si>
  <si>
    <t>Фонд оплаты труда и страховые взносы</t>
  </si>
  <si>
    <t>Иные выплаты</t>
  </si>
  <si>
    <t>122</t>
  </si>
  <si>
    <t>121</t>
  </si>
  <si>
    <t xml:space="preserve">Закупка товаров, работ, услуг в области </t>
  </si>
  <si>
    <t xml:space="preserve">информационных технологий </t>
  </si>
  <si>
    <t>242</t>
  </si>
  <si>
    <t>Прочая закупка товаров,работ и услуг для муниципальных</t>
  </si>
  <si>
    <t>нужд</t>
  </si>
  <si>
    <t>244</t>
  </si>
  <si>
    <t>Резервные средства местных администраций</t>
  </si>
  <si>
    <t xml:space="preserve">Резервные средства </t>
  </si>
  <si>
    <t>870</t>
  </si>
  <si>
    <t>Прочая закупка товаров,работ и услуг для муниципальных нужд</t>
  </si>
  <si>
    <t>муниципальных нужд</t>
  </si>
  <si>
    <t>Дорожное хозяйство(дорожные фонды)</t>
  </si>
  <si>
    <t>000 00 00</t>
  </si>
  <si>
    <t>810</t>
  </si>
  <si>
    <t xml:space="preserve">Прочая закупка товаров,работ и услуг для </t>
  </si>
  <si>
    <t>621</t>
  </si>
  <si>
    <t>540</t>
  </si>
  <si>
    <t>Межбюджетные трансферты</t>
  </si>
  <si>
    <t>собственности</t>
  </si>
  <si>
    <t xml:space="preserve">Обеспечение деятельности финансовых, налоговых </t>
  </si>
  <si>
    <t xml:space="preserve">Иные межбюджетные трансферты </t>
  </si>
  <si>
    <t>06</t>
  </si>
  <si>
    <t>местоположения границ населенных пунктов в координатах</t>
  </si>
  <si>
    <t xml:space="preserve">характерных точек и внесению сведений о границах в </t>
  </si>
  <si>
    <t>государственный кадастр недвижимости"</t>
  </si>
  <si>
    <t>Прочая закупка товаров,работ и услуг для муниц.нужд</t>
  </si>
  <si>
    <t>Мероприятия в области  коммунального хозяйства</t>
  </si>
  <si>
    <t xml:space="preserve">Прочие мероприятия </t>
  </si>
  <si>
    <t xml:space="preserve">02 </t>
  </si>
  <si>
    <t>Приложение №2</t>
  </si>
  <si>
    <t xml:space="preserve">Оценка недвижимости .признание прав и регулирование </t>
  </si>
  <si>
    <t xml:space="preserve">отношений по государственной и муниципальной </t>
  </si>
  <si>
    <t xml:space="preserve">335 </t>
  </si>
  <si>
    <t xml:space="preserve">13 </t>
  </si>
  <si>
    <t xml:space="preserve">Капитальный ремонт и ремонт </t>
  </si>
  <si>
    <t xml:space="preserve">автомобильных дорог общего пользования  </t>
  </si>
  <si>
    <t>населенных пунктов</t>
  </si>
  <si>
    <t xml:space="preserve">Ведомственная структура расходов бюджета Борковского </t>
  </si>
  <si>
    <t xml:space="preserve">бюджета Борковского </t>
  </si>
  <si>
    <t xml:space="preserve">Субсидии из бюджетов поселений бюджетам </t>
  </si>
  <si>
    <t>муниципальных районов на осуществление</t>
  </si>
  <si>
    <t>части полномочий по решению</t>
  </si>
  <si>
    <t xml:space="preserve">вопросов местного значения в соответствии </t>
  </si>
  <si>
    <t>с заключенными соглашениями</t>
  </si>
  <si>
    <t xml:space="preserve">Субсидии, за исключением субсидий на  </t>
  </si>
  <si>
    <t>софинансирование объектов капитального</t>
  </si>
  <si>
    <t>строительства муниципальной собственности</t>
  </si>
  <si>
    <t xml:space="preserve">Иные межбюджетные трансферты из бюджетов </t>
  </si>
  <si>
    <t xml:space="preserve">поселений бюджету муниципального района на  </t>
  </si>
  <si>
    <t xml:space="preserve">осуществление полномочий по внешнему  </t>
  </si>
  <si>
    <t>муниципальному финансовому контролю</t>
  </si>
  <si>
    <t>и таможенных органов и органов финансового</t>
  </si>
  <si>
    <t xml:space="preserve">финансово-бюджетного) надзора </t>
  </si>
  <si>
    <t>20 1 0 100</t>
  </si>
  <si>
    <t>20 2 0 000</t>
  </si>
  <si>
    <t>20 4 9 301</t>
  </si>
  <si>
    <t>20 4 9 302</t>
  </si>
  <si>
    <t>местного значения</t>
  </si>
  <si>
    <t>01 0 7 151</t>
  </si>
  <si>
    <t xml:space="preserve">Осуществление дорожной деятельности в отношении </t>
  </si>
  <si>
    <t>01 0 2 517</t>
  </si>
  <si>
    <t>01 0  2 517</t>
  </si>
  <si>
    <t>Содержание автомобильных  дорог общего пользования</t>
  </si>
  <si>
    <t>местного значения в границах населенных пунктов</t>
  </si>
  <si>
    <t>0 1 0 2516</t>
  </si>
  <si>
    <t>0 1 0 2 516</t>
  </si>
  <si>
    <t>20 5 2 514</t>
  </si>
  <si>
    <t>0  1 0 2 518</t>
  </si>
  <si>
    <t>0 1 0 2 524</t>
  </si>
  <si>
    <t>20 5 7 026</t>
  </si>
  <si>
    <t>0 1 0 2 525</t>
  </si>
  <si>
    <t>0 1 0 6220</t>
  </si>
  <si>
    <t>Муниципальная программа "Устойчивое развитие</t>
  </si>
  <si>
    <t>территории Борковского сельского поселения</t>
  </si>
  <si>
    <t>на 2014-2016 годы"</t>
  </si>
  <si>
    <t>в целях софинансирования расходных обязательств</t>
  </si>
  <si>
    <t>на стороительство (реконструкцию) локальных</t>
  </si>
  <si>
    <t>водопроводов в сельской местности</t>
  </si>
  <si>
    <t>20 5 7 203</t>
  </si>
  <si>
    <t>Организация уличного освещения с использованием  новых технологий</t>
  </si>
  <si>
    <t>использованием новых технологий</t>
  </si>
  <si>
    <t>01 0 2 519</t>
  </si>
  <si>
    <t>Софинансирование расходных обязательств на</t>
  </si>
  <si>
    <t>строительство ( реконструкцию) локальных</t>
  </si>
  <si>
    <t>01 0 2 521</t>
  </si>
  <si>
    <t>01 0 2 522</t>
  </si>
  <si>
    <t>01 0 2 523</t>
  </si>
  <si>
    <t>20 5 2 509</t>
  </si>
  <si>
    <t xml:space="preserve">Обеспечение деятельности  муниципальных </t>
  </si>
  <si>
    <t>домов культуры</t>
  </si>
  <si>
    <t>20 5 1 400</t>
  </si>
  <si>
    <t>20 5 1 401</t>
  </si>
  <si>
    <t>20 5 2 505</t>
  </si>
  <si>
    <t>20 5 510</t>
  </si>
  <si>
    <t xml:space="preserve">Организация проведения работ по описанию </t>
  </si>
  <si>
    <t>20 5 2 513</t>
  </si>
  <si>
    <t>Уточненный</t>
  </si>
  <si>
    <t>план</t>
  </si>
  <si>
    <t>подразделам, целевым статьям и видам расходов</t>
  </si>
  <si>
    <t>классификации расходов бюджета</t>
  </si>
  <si>
    <t>Субсидии автономным учреждениям на иные цели</t>
  </si>
  <si>
    <t>622</t>
  </si>
  <si>
    <t>20 5 533</t>
  </si>
  <si>
    <t>20 5  5 903</t>
  </si>
  <si>
    <t>20 5 2 533</t>
  </si>
  <si>
    <t>20 5 5 903</t>
  </si>
  <si>
    <t>Субсидии автономным учреждениям  на иные цели</t>
  </si>
  <si>
    <t>Приложение №3</t>
  </si>
  <si>
    <t xml:space="preserve">Распределение расходов из бюджета сельского </t>
  </si>
  <si>
    <t xml:space="preserve">Иные межбюджетные трансферты бюджету </t>
  </si>
  <si>
    <t xml:space="preserve">муниципального района на осуществление </t>
  </si>
  <si>
    <t>муниципального жилищного контроля</t>
  </si>
  <si>
    <t>Иные межбюджетные траннсферты</t>
  </si>
  <si>
    <t>20 4 9 304</t>
  </si>
  <si>
    <t>Возмещение затрат по содержанию штатных единиц</t>
  </si>
  <si>
    <t xml:space="preserve">осуществляющих переданные отдельные </t>
  </si>
  <si>
    <t>государственные полномочия области</t>
  </si>
  <si>
    <t>20 5 7 028</t>
  </si>
  <si>
    <t>20 57 229</t>
  </si>
  <si>
    <t xml:space="preserve">МП "Повышение эффективности бюджетных </t>
  </si>
  <si>
    <t>расходов Борковского сельского поселения на 2014-</t>
  </si>
  <si>
    <t>2016 годы"</t>
  </si>
  <si>
    <t>Мероприятия программы</t>
  </si>
  <si>
    <t xml:space="preserve">01 </t>
  </si>
  <si>
    <t>02 0 2 536</t>
  </si>
  <si>
    <t>Приобретение компьютерной техники, лицензион-</t>
  </si>
  <si>
    <t>нных компьютерных программм  в рамках</t>
  </si>
  <si>
    <t>02 0 5089</t>
  </si>
  <si>
    <t>20 5 2 539</t>
  </si>
  <si>
    <t>243</t>
  </si>
  <si>
    <t>414</t>
  </si>
  <si>
    <t>20 5  5 018</t>
  </si>
  <si>
    <t>водопроводов в сельской местности за счет средств</t>
  </si>
  <si>
    <t>федерального бюджета</t>
  </si>
  <si>
    <t xml:space="preserve">Предоставление субсидий бюджетам поселений </t>
  </si>
  <si>
    <t>20 5 7  203</t>
  </si>
  <si>
    <t>20 5 72 203</t>
  </si>
  <si>
    <t>20 5  2 535</t>
  </si>
  <si>
    <t>20 5 2 535</t>
  </si>
  <si>
    <t xml:space="preserve">к   решению  Совета депутатов  Борковского сельского  </t>
  </si>
  <si>
    <t xml:space="preserve">                                                   поселения от _____2015   №____     </t>
  </si>
  <si>
    <t>02 0 5 089</t>
  </si>
  <si>
    <t xml:space="preserve">Взнос  на капитальный ремонт гос. жилищного </t>
  </si>
  <si>
    <t xml:space="preserve">20 5 2 539 </t>
  </si>
  <si>
    <t>за счет средств федерального бюджета</t>
  </si>
  <si>
    <t>20 5 5 018</t>
  </si>
  <si>
    <t>водопроводов в сельской местности из областного бюджета</t>
  </si>
  <si>
    <t>сельского поселения  за   2014 год</t>
  </si>
  <si>
    <t>поселения за  2014 год по разделам 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</si>
</sst>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169" fontId="7" fillId="0" borderId="0" xfId="0" applyNumberFormat="1" applyFont="1" applyFill="1" applyAlignment="1">
      <alignment horizontal="center"/>
    </xf>
    <xf numFmtId="169" fontId="7" fillId="0" borderId="10" xfId="0" applyNumberFormat="1" applyFont="1" applyFill="1" applyBorder="1" applyAlignment="1">
      <alignment horizontal="center"/>
    </xf>
    <xf numFmtId="169" fontId="7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69" fontId="4" fillId="0" borderId="0" xfId="0" applyNumberFormat="1" applyFont="1" applyFill="1" applyAlignment="1">
      <alignment horizontal="right"/>
    </xf>
    <xf numFmtId="169" fontId="9" fillId="0" borderId="11" xfId="0" applyNumberFormat="1" applyFont="1" applyFill="1" applyBorder="1" applyAlignment="1">
      <alignment horizontal="right"/>
    </xf>
    <xf numFmtId="169" fontId="4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169" fontId="4" fillId="0" borderId="0" xfId="0" applyNumberFormat="1" applyFont="1" applyFill="1" applyBorder="1" applyAlignment="1">
      <alignment horizontal="right"/>
    </xf>
    <xf numFmtId="169" fontId="4" fillId="0" borderId="11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169" fontId="11" fillId="0" borderId="14" xfId="0" applyNumberFormat="1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/>
    </xf>
    <xf numFmtId="169" fontId="11" fillId="0" borderId="13" xfId="0" applyNumberFormat="1" applyFont="1" applyFill="1" applyBorder="1" applyAlignment="1">
      <alignment horizontal="center" vertical="center"/>
    </xf>
    <xf numFmtId="169" fontId="11" fillId="0" borderId="14" xfId="0" applyNumberFormat="1" applyFont="1" applyFill="1" applyBorder="1" applyAlignment="1">
      <alignment horizontal="center"/>
    </xf>
    <xf numFmtId="169" fontId="7" fillId="0" borderId="10" xfId="0" applyNumberFormat="1" applyFont="1" applyFill="1" applyBorder="1" applyAlignment="1">
      <alignment horizontal="right"/>
    </xf>
    <xf numFmtId="169" fontId="7" fillId="0" borderId="11" xfId="0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169" fontId="11" fillId="0" borderId="17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69" fontId="11" fillId="0" borderId="0" xfId="0" applyNumberFormat="1" applyFont="1" applyFill="1" applyBorder="1" applyAlignment="1">
      <alignment horizontal="center" vertical="center"/>
    </xf>
    <xf numFmtId="169" fontId="11" fillId="0" borderId="17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169" fontId="11" fillId="0" borderId="21" xfId="0" applyNumberFormat="1" applyFont="1" applyFill="1" applyBorder="1" applyAlignment="1">
      <alignment horizontal="center" vertical="center"/>
    </xf>
    <xf numFmtId="1" fontId="11" fillId="0" borderId="20" xfId="0" applyNumberFormat="1" applyFont="1" applyFill="1" applyBorder="1" applyAlignment="1">
      <alignment horizontal="center" vertical="center"/>
    </xf>
    <xf numFmtId="169" fontId="11" fillId="0" borderId="20" xfId="0" applyNumberFormat="1" applyFont="1" applyFill="1" applyBorder="1" applyAlignment="1">
      <alignment horizontal="center" vertical="center"/>
    </xf>
    <xf numFmtId="169" fontId="11" fillId="0" borderId="21" xfId="0" applyNumberFormat="1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left" wrapText="1"/>
    </xf>
    <xf numFmtId="177" fontId="6" fillId="0" borderId="0" xfId="0" applyNumberFormat="1" applyFont="1" applyFill="1" applyAlignment="1">
      <alignment horizontal="center"/>
    </xf>
    <xf numFmtId="169" fontId="6" fillId="0" borderId="0" xfId="0" applyNumberFormat="1" applyFont="1" applyFill="1" applyAlignment="1">
      <alignment horizontal="center"/>
    </xf>
    <xf numFmtId="177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9" fontId="9" fillId="0" borderId="10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69" fontId="4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left" wrapText="1"/>
    </xf>
    <xf numFmtId="169" fontId="6" fillId="0" borderId="0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11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left" wrapText="1"/>
    </xf>
    <xf numFmtId="1" fontId="4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justify" wrapText="1"/>
    </xf>
    <xf numFmtId="0" fontId="4" fillId="0" borderId="0" xfId="0" applyFont="1" applyFill="1" applyBorder="1" applyAlignment="1">
      <alignment/>
    </xf>
    <xf numFmtId="169" fontId="4" fillId="0" borderId="10" xfId="0" applyNumberFormat="1" applyFont="1" applyFill="1" applyBorder="1" applyAlignment="1">
      <alignment/>
    </xf>
    <xf numFmtId="169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169" fontId="10" fillId="0" borderId="10" xfId="0" applyNumberFormat="1" applyFont="1" applyFill="1" applyBorder="1" applyAlignment="1">
      <alignment horizontal="right"/>
    </xf>
    <xf numFmtId="169" fontId="10" fillId="0" borderId="1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1" fontId="4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  <xf numFmtId="49" fontId="8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 wrapText="1"/>
    </xf>
    <xf numFmtId="49" fontId="7" fillId="0" borderId="0" xfId="0" applyNumberFormat="1" applyFont="1" applyFill="1" applyAlignment="1">
      <alignment horizontal="left" wrapText="1"/>
    </xf>
    <xf numFmtId="49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4" fontId="4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169" fontId="11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4" fontId="4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4" fontId="6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/>
    </xf>
    <xf numFmtId="177" fontId="6" fillId="0" borderId="0" xfId="0" applyNumberFormat="1" applyFont="1" applyFill="1" applyAlignment="1">
      <alignment horizontal="center"/>
    </xf>
    <xf numFmtId="169" fontId="6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left" vertical="top" indent="15"/>
    </xf>
    <xf numFmtId="0" fontId="6" fillId="0" borderId="0" xfId="0" applyFont="1" applyAlignment="1">
      <alignment horizontal="left" vertical="top" indent="15"/>
    </xf>
    <xf numFmtId="0" fontId="11" fillId="0" borderId="0" xfId="0" applyFont="1" applyAlignment="1">
      <alignment horizontal="center" vertical="top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top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49" fontId="12" fillId="0" borderId="0" xfId="0" applyNumberFormat="1" applyFont="1" applyFill="1" applyAlignment="1">
      <alignment horizontal="center"/>
    </xf>
    <xf numFmtId="169" fontId="7" fillId="0" borderId="0" xfId="0" applyNumberFormat="1" applyFont="1" applyFill="1" applyAlignment="1">
      <alignment horizontal="center"/>
    </xf>
    <xf numFmtId="169" fontId="7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4" fontId="4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177" fontId="4" fillId="0" borderId="0" xfId="0" applyNumberFormat="1" applyFont="1" applyFill="1" applyAlignment="1">
      <alignment horizontal="center"/>
    </xf>
    <xf numFmtId="169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justify" wrapText="1"/>
    </xf>
    <xf numFmtId="49" fontId="6" fillId="0" borderId="0" xfId="0" applyNumberFormat="1" applyFont="1" applyFill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 wrapText="1"/>
    </xf>
    <xf numFmtId="2" fontId="6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4" fontId="6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177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4" fontId="5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center"/>
    </xf>
    <xf numFmtId="169" fontId="4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 wrapText="1"/>
    </xf>
    <xf numFmtId="0" fontId="11" fillId="0" borderId="0" xfId="0" applyFont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.1%20&#1082;%20%20&#1086;&#1090;&#1095;&#1077;&#1090;&#1091;%20&#1079;&#1072;%20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6"/>
  <sheetViews>
    <sheetView showZeros="0" view="pageBreakPreview" zoomScale="75" zoomScaleSheetLayoutView="75" zoomScalePageLayoutView="0" workbookViewId="0" topLeftCell="A1">
      <selection activeCell="A8" sqref="A8"/>
    </sheetView>
  </sheetViews>
  <sheetFormatPr defaultColWidth="9.00390625" defaultRowHeight="14.25" customHeight="1"/>
  <cols>
    <col min="1" max="1" width="56.375" style="1" customWidth="1"/>
    <col min="2" max="2" width="0.2421875" style="2" hidden="1" customWidth="1"/>
    <col min="3" max="3" width="5.75390625" style="2" customWidth="1"/>
    <col min="4" max="4" width="6.75390625" style="3" customWidth="1"/>
    <col min="5" max="5" width="4.875" style="3" customWidth="1"/>
    <col min="6" max="6" width="11.375" style="3" customWidth="1"/>
    <col min="7" max="7" width="5.125" style="3" customWidth="1"/>
    <col min="8" max="8" width="12.125" style="10" customWidth="1"/>
    <col min="9" max="9" width="19.25390625" style="10" hidden="1" customWidth="1"/>
    <col min="10" max="10" width="11.625" style="10" customWidth="1"/>
    <col min="11" max="11" width="10.00390625" style="10" customWidth="1"/>
    <col min="12" max="16" width="8.75390625" style="10" customWidth="1"/>
    <col min="17" max="17" width="8.75390625" style="2" customWidth="1"/>
    <col min="18" max="16384" width="9.125" style="2" customWidth="1"/>
  </cols>
  <sheetData>
    <row r="1" spans="1:17" ht="24" customHeight="1">
      <c r="A1" s="151"/>
      <c r="B1" s="152"/>
      <c r="C1" s="152"/>
      <c r="D1" s="125"/>
      <c r="E1" s="125"/>
      <c r="F1" s="125" t="s">
        <v>213</v>
      </c>
      <c r="G1" s="153"/>
      <c r="H1" s="154"/>
      <c r="I1" s="105"/>
      <c r="J1" s="155"/>
      <c r="K1" s="156"/>
      <c r="L1" s="7"/>
      <c r="M1" s="8"/>
      <c r="N1" s="8"/>
      <c r="O1" s="8"/>
      <c r="P1" s="8"/>
      <c r="Q1" s="9"/>
    </row>
    <row r="2" spans="1:17" s="17" customFormat="1" ht="6" customHeight="1" hidden="1">
      <c r="A2" s="191"/>
      <c r="B2" s="191"/>
      <c r="C2" s="191"/>
      <c r="D2" s="191"/>
      <c r="E2" s="191"/>
      <c r="F2" s="191"/>
      <c r="G2" s="191"/>
      <c r="H2" s="191"/>
      <c r="I2" s="158"/>
      <c r="J2" s="158"/>
      <c r="K2" s="158"/>
      <c r="L2" s="14"/>
      <c r="M2" s="15"/>
      <c r="N2" s="15"/>
      <c r="O2" s="15"/>
      <c r="P2" s="15"/>
      <c r="Q2" s="16"/>
    </row>
    <row r="3" spans="1:17" s="17" customFormat="1" ht="17.25" customHeight="1">
      <c r="A3" s="157"/>
      <c r="B3" s="157"/>
      <c r="C3" s="159" t="s">
        <v>323</v>
      </c>
      <c r="D3" s="159"/>
      <c r="E3" s="148"/>
      <c r="F3" s="148"/>
      <c r="G3" s="148"/>
      <c r="H3" s="148"/>
      <c r="I3" s="149"/>
      <c r="J3" s="149"/>
      <c r="K3" s="149"/>
      <c r="L3" s="13"/>
      <c r="M3" s="13"/>
      <c r="N3" s="13"/>
      <c r="O3" s="15"/>
      <c r="P3" s="15"/>
      <c r="Q3" s="16"/>
    </row>
    <row r="4" spans="1:17" s="17" customFormat="1" ht="17.25" customHeight="1">
      <c r="A4" s="138"/>
      <c r="B4" s="138"/>
      <c r="C4" s="150" t="s">
        <v>324</v>
      </c>
      <c r="D4" s="150"/>
      <c r="E4" s="138"/>
      <c r="F4" s="138"/>
      <c r="G4" s="138"/>
      <c r="H4" s="138"/>
      <c r="I4" s="13"/>
      <c r="J4" s="13"/>
      <c r="K4" s="13"/>
      <c r="L4" s="13"/>
      <c r="M4" s="13"/>
      <c r="N4" s="13"/>
      <c r="O4" s="15"/>
      <c r="P4" s="15"/>
      <c r="Q4" s="16"/>
    </row>
    <row r="5" spans="1:17" s="17" customFormat="1" ht="17.25" customHeight="1">
      <c r="A5" s="138"/>
      <c r="B5" s="138"/>
      <c r="C5" s="144"/>
      <c r="D5" s="145"/>
      <c r="E5" s="138"/>
      <c r="F5" s="138"/>
      <c r="G5" s="138"/>
      <c r="H5" s="138"/>
      <c r="I5" s="13"/>
      <c r="J5" s="13"/>
      <c r="K5" s="13"/>
      <c r="L5" s="13"/>
      <c r="M5" s="13"/>
      <c r="N5" s="13"/>
      <c r="O5" s="15"/>
      <c r="P5" s="15"/>
      <c r="Q5" s="16"/>
    </row>
    <row r="6" spans="1:17" s="17" customFormat="1" ht="17.25" customHeight="1">
      <c r="A6" s="138" t="s">
        <v>221</v>
      </c>
      <c r="B6" s="138"/>
      <c r="C6" s="192"/>
      <c r="D6" s="192"/>
      <c r="E6" s="138"/>
      <c r="F6" s="147"/>
      <c r="G6" s="138"/>
      <c r="H6" s="138"/>
      <c r="I6" s="13"/>
      <c r="J6" s="13"/>
      <c r="K6" s="13"/>
      <c r="L6" s="13"/>
      <c r="M6" s="13"/>
      <c r="N6" s="13"/>
      <c r="O6" s="15"/>
      <c r="P6" s="15"/>
      <c r="Q6" s="16"/>
    </row>
    <row r="7" spans="1:17" s="17" customFormat="1" ht="17.25" customHeight="1">
      <c r="A7" s="138" t="s">
        <v>222</v>
      </c>
      <c r="B7" s="138"/>
      <c r="C7" s="144"/>
      <c r="D7" s="145"/>
      <c r="E7" s="138"/>
      <c r="F7" s="138"/>
      <c r="G7" s="138"/>
      <c r="H7" s="138"/>
      <c r="I7" s="13"/>
      <c r="J7" s="13"/>
      <c r="K7" s="13"/>
      <c r="L7" s="13"/>
      <c r="M7" s="13"/>
      <c r="N7" s="13"/>
      <c r="O7" s="15"/>
      <c r="P7" s="15"/>
      <c r="Q7" s="16"/>
    </row>
    <row r="8" spans="1:17" ht="16.5" customHeight="1">
      <c r="A8" s="180" t="s">
        <v>331</v>
      </c>
      <c r="H8" s="12" t="s">
        <v>0</v>
      </c>
      <c r="I8" s="18"/>
      <c r="J8" s="3"/>
      <c r="K8" s="12"/>
      <c r="L8" s="18"/>
      <c r="M8" s="18"/>
      <c r="N8" s="18"/>
      <c r="O8" s="19"/>
      <c r="P8" s="19"/>
      <c r="Q8" s="9"/>
    </row>
    <row r="9" spans="1:17" ht="15.75" customHeight="1">
      <c r="A9" s="20" t="s">
        <v>1</v>
      </c>
      <c r="B9" s="21"/>
      <c r="C9" s="22" t="s">
        <v>2</v>
      </c>
      <c r="D9" s="23" t="s">
        <v>3</v>
      </c>
      <c r="E9" s="24" t="s">
        <v>4</v>
      </c>
      <c r="F9" s="25" t="s">
        <v>5</v>
      </c>
      <c r="G9" s="24" t="s">
        <v>6</v>
      </c>
      <c r="H9" s="26" t="s">
        <v>7</v>
      </c>
      <c r="I9" s="27" t="s">
        <v>8</v>
      </c>
      <c r="J9" s="28" t="s">
        <v>9</v>
      </c>
      <c r="K9" s="29" t="s">
        <v>10</v>
      </c>
      <c r="L9" s="30"/>
      <c r="M9" s="31"/>
      <c r="N9" s="31"/>
      <c r="O9" s="31"/>
      <c r="P9" s="31"/>
      <c r="Q9" s="9"/>
    </row>
    <row r="10" spans="1:17" ht="11.25" customHeight="1">
      <c r="A10" s="32"/>
      <c r="B10" s="33"/>
      <c r="C10" s="34"/>
      <c r="D10" s="35"/>
      <c r="E10" s="36"/>
      <c r="F10" s="37"/>
      <c r="G10" s="36"/>
      <c r="H10" s="38" t="s">
        <v>11</v>
      </c>
      <c r="I10" s="39"/>
      <c r="J10" s="40" t="s">
        <v>12</v>
      </c>
      <c r="K10" s="41" t="s">
        <v>13</v>
      </c>
      <c r="L10" s="30"/>
      <c r="M10" s="31"/>
      <c r="N10" s="31"/>
      <c r="O10" s="31"/>
      <c r="P10" s="31"/>
      <c r="Q10" s="9"/>
    </row>
    <row r="11" spans="1:17" ht="18" customHeight="1">
      <c r="A11" s="42"/>
      <c r="B11" s="43"/>
      <c r="C11" s="44"/>
      <c r="D11" s="45"/>
      <c r="E11" s="46"/>
      <c r="F11" s="47"/>
      <c r="G11" s="46"/>
      <c r="H11" s="48" t="s">
        <v>14</v>
      </c>
      <c r="I11" s="49"/>
      <c r="J11" s="50" t="s">
        <v>15</v>
      </c>
      <c r="K11" s="51" t="s">
        <v>16</v>
      </c>
      <c r="L11" s="30"/>
      <c r="M11" s="31"/>
      <c r="N11" s="31"/>
      <c r="O11" s="31"/>
      <c r="P11" s="31"/>
      <c r="Q11" s="9"/>
    </row>
    <row r="12" spans="1:17" ht="30.75" customHeight="1">
      <c r="A12" s="130" t="s">
        <v>179</v>
      </c>
      <c r="B12" s="33"/>
      <c r="C12" s="33">
        <v>335</v>
      </c>
      <c r="D12" s="36"/>
      <c r="E12" s="36"/>
      <c r="F12" s="36"/>
      <c r="G12" s="36"/>
      <c r="H12" s="40"/>
      <c r="I12" s="39"/>
      <c r="J12" s="40"/>
      <c r="K12" s="131"/>
      <c r="L12" s="30"/>
      <c r="M12" s="31"/>
      <c r="N12" s="31"/>
      <c r="O12" s="31"/>
      <c r="P12" s="31"/>
      <c r="Q12" s="9"/>
    </row>
    <row r="13" spans="1:17" s="60" customFormat="1" ht="21" customHeight="1">
      <c r="A13" s="52" t="s">
        <v>17</v>
      </c>
      <c r="B13" s="53"/>
      <c r="C13" s="33">
        <v>335</v>
      </c>
      <c r="D13" s="5" t="s">
        <v>18</v>
      </c>
      <c r="E13" s="5"/>
      <c r="F13" s="5"/>
      <c r="G13" s="5"/>
      <c r="H13" s="112">
        <f>H16+H27+H89+H93+H79+H70+H57</f>
        <v>4843.8</v>
      </c>
      <c r="I13" s="112" t="e">
        <f>I16+#REF!+#REF!+I27+#REF!++#REF!+#REF!+#REF!+I93</f>
        <v>#REF!</v>
      </c>
      <c r="J13" s="112">
        <f>J16+J27+J89+J93+J79+J70+J57</f>
        <v>4802.299999999999</v>
      </c>
      <c r="K13" s="57">
        <f>J13/H13*100</f>
        <v>99.143234650481</v>
      </c>
      <c r="L13" s="58"/>
      <c r="M13" s="11"/>
      <c r="N13" s="11"/>
      <c r="O13" s="11"/>
      <c r="P13" s="11"/>
      <c r="Q13" s="59"/>
    </row>
    <row r="14" spans="1:17" ht="14.25" customHeight="1">
      <c r="A14" s="61" t="s">
        <v>19</v>
      </c>
      <c r="B14" s="62"/>
      <c r="C14" s="63"/>
      <c r="D14" s="64"/>
      <c r="E14" s="64"/>
      <c r="F14" s="64"/>
      <c r="G14" s="64"/>
      <c r="H14" s="65"/>
      <c r="I14" s="66"/>
      <c r="J14" s="67"/>
      <c r="K14" s="68"/>
      <c r="L14" s="69"/>
      <c r="M14" s="19"/>
      <c r="N14" s="19"/>
      <c r="O14" s="19"/>
      <c r="P14" s="19"/>
      <c r="Q14" s="9"/>
    </row>
    <row r="15" spans="1:17" ht="14.25" customHeight="1">
      <c r="A15" s="61" t="s">
        <v>20</v>
      </c>
      <c r="B15" s="62"/>
      <c r="C15" s="63"/>
      <c r="D15" s="64"/>
      <c r="E15" s="64"/>
      <c r="F15" s="64"/>
      <c r="G15" s="64"/>
      <c r="H15" s="65"/>
      <c r="I15" s="66"/>
      <c r="J15" s="67"/>
      <c r="K15" s="68"/>
      <c r="L15" s="69"/>
      <c r="M15" s="19"/>
      <c r="N15" s="19"/>
      <c r="O15" s="19"/>
      <c r="P15" s="19"/>
      <c r="Q15" s="9"/>
    </row>
    <row r="16" spans="1:17" s="74" customFormat="1" ht="14.25" customHeight="1">
      <c r="A16" s="70" t="s">
        <v>21</v>
      </c>
      <c r="B16" s="71"/>
      <c r="C16" s="71">
        <v>335</v>
      </c>
      <c r="D16" s="5" t="str">
        <f>D$13</f>
        <v>01</v>
      </c>
      <c r="E16" s="5" t="s">
        <v>22</v>
      </c>
      <c r="F16" s="5"/>
      <c r="G16" s="5"/>
      <c r="H16" s="110">
        <f>H20</f>
        <v>639.75</v>
      </c>
      <c r="I16" s="55">
        <f>I20</f>
        <v>707</v>
      </c>
      <c r="J16" s="111">
        <f>J20</f>
        <v>639.75</v>
      </c>
      <c r="K16" s="72">
        <f>J16/H16*100</f>
        <v>100</v>
      </c>
      <c r="L16" s="30"/>
      <c r="M16" s="31"/>
      <c r="N16" s="31"/>
      <c r="O16" s="31"/>
      <c r="P16" s="31"/>
      <c r="Q16" s="73"/>
    </row>
    <row r="17" spans="1:17" s="78" customFormat="1" ht="14.25" customHeight="1">
      <c r="A17" s="75" t="s">
        <v>23</v>
      </c>
      <c r="B17" s="76"/>
      <c r="C17" s="71"/>
      <c r="D17" s="5"/>
      <c r="E17" s="5"/>
      <c r="F17" s="5"/>
      <c r="G17" s="5"/>
      <c r="H17" s="54"/>
      <c r="I17" s="55"/>
      <c r="J17" s="56"/>
      <c r="K17" s="72"/>
      <c r="L17" s="30"/>
      <c r="M17" s="31"/>
      <c r="N17" s="31"/>
      <c r="O17" s="31"/>
      <c r="P17" s="31"/>
      <c r="Q17" s="77"/>
    </row>
    <row r="18" spans="1:17" s="78" customFormat="1" ht="14.25" customHeight="1">
      <c r="A18" s="79" t="s">
        <v>24</v>
      </c>
      <c r="B18" s="76"/>
      <c r="C18" s="71"/>
      <c r="D18" s="5"/>
      <c r="E18" s="5"/>
      <c r="F18" s="5"/>
      <c r="G18" s="5"/>
      <c r="H18" s="54"/>
      <c r="I18" s="55"/>
      <c r="J18" s="56"/>
      <c r="K18" s="72"/>
      <c r="L18" s="30"/>
      <c r="M18" s="31"/>
      <c r="N18" s="31"/>
      <c r="O18" s="31"/>
      <c r="P18" s="31"/>
      <c r="Q18" s="77"/>
    </row>
    <row r="19" spans="1:17" s="78" customFormat="1" ht="14.25" customHeight="1">
      <c r="A19" s="75" t="s">
        <v>25</v>
      </c>
      <c r="B19" s="76"/>
      <c r="C19" s="71"/>
      <c r="D19" s="5"/>
      <c r="E19" s="5"/>
      <c r="F19" s="5"/>
      <c r="G19" s="5"/>
      <c r="H19" s="54"/>
      <c r="I19" s="55"/>
      <c r="J19" s="56"/>
      <c r="K19" s="72"/>
      <c r="L19" s="30"/>
      <c r="M19" s="31"/>
      <c r="N19" s="31"/>
      <c r="O19" s="31"/>
      <c r="P19" s="31"/>
      <c r="Q19" s="77"/>
    </row>
    <row r="20" spans="1:17" ht="14.25" customHeight="1">
      <c r="A20" s="80" t="s">
        <v>26</v>
      </c>
      <c r="B20" s="62"/>
      <c r="C20" s="63">
        <v>335</v>
      </c>
      <c r="D20" s="64" t="str">
        <f>D$13</f>
        <v>01</v>
      </c>
      <c r="E20" s="64" t="str">
        <f>E$16</f>
        <v>02</v>
      </c>
      <c r="F20" s="64" t="s">
        <v>237</v>
      </c>
      <c r="G20" s="64"/>
      <c r="H20" s="113">
        <f>H21</f>
        <v>639.75</v>
      </c>
      <c r="I20" s="113">
        <f>I21</f>
        <v>707</v>
      </c>
      <c r="J20" s="114">
        <f>J21</f>
        <v>639.75</v>
      </c>
      <c r="K20" s="72">
        <f>J20/H20*100</f>
        <v>100</v>
      </c>
      <c r="L20" s="69"/>
      <c r="M20" s="19"/>
      <c r="N20" s="19"/>
      <c r="O20" s="19"/>
      <c r="P20" s="19"/>
      <c r="Q20" s="9"/>
    </row>
    <row r="21" spans="1:17" ht="14.25" customHeight="1">
      <c r="A21" s="75" t="s">
        <v>27</v>
      </c>
      <c r="B21" s="62"/>
      <c r="C21" s="63">
        <v>335</v>
      </c>
      <c r="D21" s="64" t="str">
        <f>D$13</f>
        <v>01</v>
      </c>
      <c r="E21" s="64" t="str">
        <f>E$16</f>
        <v>02</v>
      </c>
      <c r="F21" s="64" t="s">
        <v>237</v>
      </c>
      <c r="G21" s="64"/>
      <c r="H21" s="113">
        <f>H22+H23</f>
        <v>639.75</v>
      </c>
      <c r="I21" s="113">
        <f>I22</f>
        <v>707</v>
      </c>
      <c r="J21" s="113">
        <f>J22+J23</f>
        <v>639.75</v>
      </c>
      <c r="K21" s="72">
        <f>J21/H21*100</f>
        <v>100</v>
      </c>
      <c r="L21" s="69"/>
      <c r="M21" s="19"/>
      <c r="N21" s="19"/>
      <c r="O21" s="19"/>
      <c r="P21" s="19"/>
      <c r="Q21" s="9"/>
    </row>
    <row r="22" spans="1:17" ht="14.25" customHeight="1">
      <c r="A22" s="80" t="s">
        <v>180</v>
      </c>
      <c r="B22" s="62"/>
      <c r="C22" s="63">
        <v>335</v>
      </c>
      <c r="D22" s="64" t="str">
        <f>D$13</f>
        <v>01</v>
      </c>
      <c r="E22" s="64" t="str">
        <f>E$16</f>
        <v>02</v>
      </c>
      <c r="F22" s="64" t="s">
        <v>237</v>
      </c>
      <c r="G22" s="4" t="s">
        <v>183</v>
      </c>
      <c r="H22" s="113">
        <v>599.7</v>
      </c>
      <c r="I22" s="114">
        <v>707</v>
      </c>
      <c r="J22" s="114">
        <v>599.7</v>
      </c>
      <c r="K22" s="72">
        <f>J22/H22*100</f>
        <v>100</v>
      </c>
      <c r="L22" s="69"/>
      <c r="M22" s="19"/>
      <c r="N22" s="19"/>
      <c r="O22" s="19"/>
      <c r="P22" s="19"/>
      <c r="Q22" s="9"/>
    </row>
    <row r="23" spans="1:17" ht="14.25" customHeight="1">
      <c r="A23" s="80" t="s">
        <v>181</v>
      </c>
      <c r="B23" s="62"/>
      <c r="C23" s="63">
        <v>335</v>
      </c>
      <c r="D23" s="64" t="str">
        <f>D$13</f>
        <v>01</v>
      </c>
      <c r="E23" s="64" t="str">
        <f>E$16</f>
        <v>02</v>
      </c>
      <c r="F23" s="64" t="s">
        <v>237</v>
      </c>
      <c r="G23" s="4" t="s">
        <v>182</v>
      </c>
      <c r="H23" s="113">
        <v>40.05</v>
      </c>
      <c r="I23" s="114"/>
      <c r="J23" s="114">
        <v>40.05</v>
      </c>
      <c r="K23" s="72">
        <f>J23/H23*100</f>
        <v>100</v>
      </c>
      <c r="L23" s="69"/>
      <c r="M23" s="19"/>
      <c r="N23" s="19"/>
      <c r="O23" s="19"/>
      <c r="P23" s="19"/>
      <c r="Q23" s="9"/>
    </row>
    <row r="24" spans="1:17" s="78" customFormat="1" ht="14.25" customHeight="1">
      <c r="A24" s="61" t="s">
        <v>28</v>
      </c>
      <c r="B24" s="76"/>
      <c r="C24" s="71"/>
      <c r="D24" s="5"/>
      <c r="E24" s="5"/>
      <c r="F24" s="5"/>
      <c r="G24" s="5"/>
      <c r="H24" s="54"/>
      <c r="I24" s="72"/>
      <c r="J24" s="56"/>
      <c r="K24" s="72"/>
      <c r="L24" s="30"/>
      <c r="M24" s="31"/>
      <c r="O24" s="31"/>
      <c r="P24" s="31"/>
      <c r="Q24" s="77"/>
    </row>
    <row r="25" spans="1:17" ht="14.25" customHeight="1">
      <c r="A25" s="61" t="s">
        <v>29</v>
      </c>
      <c r="B25" s="62"/>
      <c r="C25" s="63"/>
      <c r="D25" s="64"/>
      <c r="E25" s="64"/>
      <c r="F25" s="64"/>
      <c r="G25" s="64"/>
      <c r="H25" s="65"/>
      <c r="I25" s="68"/>
      <c r="J25" s="67"/>
      <c r="K25" s="72"/>
      <c r="L25" s="69"/>
      <c r="M25" s="19"/>
      <c r="N25" s="31"/>
      <c r="O25" s="19"/>
      <c r="P25" s="19"/>
      <c r="Q25" s="9"/>
    </row>
    <row r="26" spans="1:17" ht="14.25" customHeight="1">
      <c r="A26" s="61" t="s">
        <v>30</v>
      </c>
      <c r="B26" s="62"/>
      <c r="C26" s="63"/>
      <c r="D26" s="64"/>
      <c r="E26" s="64"/>
      <c r="F26" s="64"/>
      <c r="G26" s="64"/>
      <c r="H26" s="65"/>
      <c r="I26" s="68"/>
      <c r="J26" s="67"/>
      <c r="K26" s="72"/>
      <c r="L26" s="69"/>
      <c r="M26" s="19"/>
      <c r="N26" s="19"/>
      <c r="O26" s="19"/>
      <c r="P26" s="19"/>
      <c r="Q26" s="9"/>
    </row>
    <row r="27" spans="1:17" s="74" customFormat="1" ht="14.25" customHeight="1">
      <c r="A27" s="70" t="s">
        <v>31</v>
      </c>
      <c r="B27" s="71"/>
      <c r="C27" s="71">
        <v>335</v>
      </c>
      <c r="D27" s="5" t="str">
        <f>D$13</f>
        <v>01</v>
      </c>
      <c r="E27" s="5" t="s">
        <v>32</v>
      </c>
      <c r="F27" s="5"/>
      <c r="G27" s="5"/>
      <c r="H27" s="57">
        <f>H40+H36+H31</f>
        <v>3871.75</v>
      </c>
      <c r="I27" s="112" t="e">
        <f>I40</f>
        <v>#REF!</v>
      </c>
      <c r="J27" s="57">
        <f>J40+J31+J36</f>
        <v>3850.15</v>
      </c>
      <c r="K27" s="72">
        <f>J27/H27*100</f>
        <v>99.44211273971717</v>
      </c>
      <c r="L27" s="30"/>
      <c r="M27" s="31"/>
      <c r="N27" s="31"/>
      <c r="O27" s="31"/>
      <c r="P27" s="31"/>
      <c r="Q27" s="73"/>
    </row>
    <row r="28" spans="1:17" s="74" customFormat="1" ht="14.25" customHeight="1">
      <c r="A28" s="102" t="s">
        <v>303</v>
      </c>
      <c r="B28" s="71"/>
      <c r="C28" s="71"/>
      <c r="D28" s="5"/>
      <c r="E28" s="5"/>
      <c r="F28" s="5"/>
      <c r="G28" s="5"/>
      <c r="H28" s="57"/>
      <c r="I28" s="112"/>
      <c r="J28" s="57"/>
      <c r="K28" s="72"/>
      <c r="L28" s="30"/>
      <c r="M28" s="31"/>
      <c r="N28" s="31"/>
      <c r="O28" s="31"/>
      <c r="P28" s="31"/>
      <c r="Q28" s="73"/>
    </row>
    <row r="29" spans="1:17" s="74" customFormat="1" ht="14.25" customHeight="1">
      <c r="A29" s="102" t="s">
        <v>304</v>
      </c>
      <c r="B29" s="71"/>
      <c r="C29" s="71"/>
      <c r="D29" s="5"/>
      <c r="E29" s="5"/>
      <c r="F29" s="5"/>
      <c r="G29" s="5"/>
      <c r="H29" s="57"/>
      <c r="I29" s="112"/>
      <c r="J29" s="57"/>
      <c r="K29" s="72"/>
      <c r="L29" s="30"/>
      <c r="M29" s="31"/>
      <c r="N29" s="31"/>
      <c r="O29" s="31"/>
      <c r="P29" s="31"/>
      <c r="Q29" s="73"/>
    </row>
    <row r="30" spans="1:17" s="74" customFormat="1" ht="14.25" customHeight="1">
      <c r="A30" s="102" t="s">
        <v>305</v>
      </c>
      <c r="B30" s="71"/>
      <c r="C30" s="92">
        <v>335</v>
      </c>
      <c r="D30" s="164" t="s">
        <v>18</v>
      </c>
      <c r="E30" s="164" t="s">
        <v>32</v>
      </c>
      <c r="F30" s="164" t="s">
        <v>308</v>
      </c>
      <c r="G30" s="5"/>
      <c r="H30" s="57"/>
      <c r="I30" s="112"/>
      <c r="J30" s="57"/>
      <c r="K30" s="72"/>
      <c r="L30" s="30"/>
      <c r="M30" s="31"/>
      <c r="N30" s="31"/>
      <c r="O30" s="31"/>
      <c r="P30" s="31"/>
      <c r="Q30" s="73"/>
    </row>
    <row r="31" spans="1:17" s="74" customFormat="1" ht="14.25" customHeight="1">
      <c r="A31" s="102" t="s">
        <v>306</v>
      </c>
      <c r="B31" s="71"/>
      <c r="C31" s="92">
        <v>335</v>
      </c>
      <c r="D31" s="164" t="s">
        <v>307</v>
      </c>
      <c r="E31" s="164" t="s">
        <v>32</v>
      </c>
      <c r="F31" s="164" t="s">
        <v>308</v>
      </c>
      <c r="G31" s="164" t="s">
        <v>186</v>
      </c>
      <c r="H31" s="177">
        <v>9.5</v>
      </c>
      <c r="I31" s="176"/>
      <c r="J31" s="177">
        <v>9.1</v>
      </c>
      <c r="K31" s="72">
        <v>100</v>
      </c>
      <c r="L31" s="30"/>
      <c r="M31" s="31"/>
      <c r="N31" s="31"/>
      <c r="O31" s="31"/>
      <c r="P31" s="31"/>
      <c r="Q31" s="73"/>
    </row>
    <row r="32" spans="1:17" s="74" customFormat="1" ht="14.25" customHeight="1">
      <c r="A32" s="102" t="s">
        <v>309</v>
      </c>
      <c r="B32" s="71"/>
      <c r="C32" s="71"/>
      <c r="D32" s="5"/>
      <c r="E32" s="5"/>
      <c r="F32" s="164"/>
      <c r="G32" s="5"/>
      <c r="H32" s="57"/>
      <c r="I32" s="112"/>
      <c r="J32" s="57"/>
      <c r="K32" s="72"/>
      <c r="L32" s="30"/>
      <c r="M32" s="31"/>
      <c r="N32" s="31"/>
      <c r="O32" s="31"/>
      <c r="P32" s="31"/>
      <c r="Q32" s="73"/>
    </row>
    <row r="33" spans="1:17" s="74" customFormat="1" ht="14.25" customHeight="1">
      <c r="A33" s="102" t="s">
        <v>310</v>
      </c>
      <c r="B33" s="71"/>
      <c r="C33" s="71"/>
      <c r="D33" s="5"/>
      <c r="E33" s="5"/>
      <c r="F33" s="164"/>
      <c r="G33" s="5"/>
      <c r="H33" s="57"/>
      <c r="I33" s="112"/>
      <c r="J33" s="57"/>
      <c r="K33" s="72"/>
      <c r="L33" s="30"/>
      <c r="M33" s="31"/>
      <c r="N33" s="31"/>
      <c r="O33" s="31"/>
      <c r="P33" s="31"/>
      <c r="Q33" s="73"/>
    </row>
    <row r="34" spans="1:17" s="74" customFormat="1" ht="14.25" customHeight="1">
      <c r="A34" s="102" t="s">
        <v>303</v>
      </c>
      <c r="B34" s="71"/>
      <c r="C34" s="71"/>
      <c r="D34" s="5"/>
      <c r="E34" s="5"/>
      <c r="F34" s="5"/>
      <c r="G34" s="5"/>
      <c r="H34" s="57"/>
      <c r="I34" s="112"/>
      <c r="J34" s="57"/>
      <c r="K34" s="72"/>
      <c r="L34" s="30"/>
      <c r="M34" s="31"/>
      <c r="N34" s="31"/>
      <c r="O34" s="31"/>
      <c r="P34" s="31"/>
      <c r="Q34" s="73"/>
    </row>
    <row r="35" spans="1:17" s="74" customFormat="1" ht="14.25" customHeight="1">
      <c r="A35" s="102" t="s">
        <v>304</v>
      </c>
      <c r="B35" s="71"/>
      <c r="C35" s="71"/>
      <c r="D35" s="5"/>
      <c r="E35" s="5"/>
      <c r="F35" s="5"/>
      <c r="G35" s="5"/>
      <c r="H35" s="57"/>
      <c r="I35" s="112"/>
      <c r="J35" s="57"/>
      <c r="K35" s="72"/>
      <c r="L35" s="30"/>
      <c r="M35" s="31"/>
      <c r="N35" s="31"/>
      <c r="O35" s="31"/>
      <c r="P35" s="31"/>
      <c r="Q35" s="73"/>
    </row>
    <row r="36" spans="1:17" s="74" customFormat="1" ht="14.25" customHeight="1">
      <c r="A36" s="102" t="s">
        <v>305</v>
      </c>
      <c r="B36" s="71"/>
      <c r="C36" s="71">
        <v>335</v>
      </c>
      <c r="D36" s="5" t="s">
        <v>18</v>
      </c>
      <c r="E36" s="5" t="s">
        <v>32</v>
      </c>
      <c r="F36" s="5" t="s">
        <v>311</v>
      </c>
      <c r="G36" s="5" t="s">
        <v>186</v>
      </c>
      <c r="H36" s="57">
        <v>34</v>
      </c>
      <c r="I36" s="112"/>
      <c r="J36" s="57">
        <v>34</v>
      </c>
      <c r="K36" s="72">
        <v>100</v>
      </c>
      <c r="L36" s="30"/>
      <c r="M36" s="31"/>
      <c r="N36" s="31"/>
      <c r="O36" s="31"/>
      <c r="P36" s="31"/>
      <c r="Q36" s="73"/>
    </row>
    <row r="37" spans="1:17" s="78" customFormat="1" ht="14.25" customHeight="1">
      <c r="A37" s="75" t="s">
        <v>23</v>
      </c>
      <c r="B37" s="76"/>
      <c r="C37" s="71"/>
      <c r="D37" s="5"/>
      <c r="E37" s="5"/>
      <c r="F37" s="5"/>
      <c r="G37" s="5"/>
      <c r="H37" s="112"/>
      <c r="I37" s="112"/>
      <c r="J37" s="57"/>
      <c r="K37" s="72"/>
      <c r="L37" s="30"/>
      <c r="M37" s="31"/>
      <c r="N37" s="31"/>
      <c r="O37" s="31"/>
      <c r="P37" s="31"/>
      <c r="Q37" s="77"/>
    </row>
    <row r="38" spans="1:17" s="78" customFormat="1" ht="14.25" customHeight="1">
      <c r="A38" s="79" t="s">
        <v>24</v>
      </c>
      <c r="B38" s="76"/>
      <c r="C38" s="71"/>
      <c r="D38" s="5"/>
      <c r="E38" s="5"/>
      <c r="F38" s="5"/>
      <c r="G38" s="5"/>
      <c r="H38" s="112"/>
      <c r="I38" s="112"/>
      <c r="J38" s="57"/>
      <c r="K38" s="72"/>
      <c r="L38" s="30"/>
      <c r="M38" s="31"/>
      <c r="N38" s="31"/>
      <c r="O38" s="31"/>
      <c r="P38" s="31"/>
      <c r="Q38" s="77"/>
    </row>
    <row r="39" spans="1:17" s="78" customFormat="1" ht="14.25" customHeight="1">
      <c r="A39" s="75" t="s">
        <v>25</v>
      </c>
      <c r="B39" s="76"/>
      <c r="C39" s="71"/>
      <c r="D39" s="5"/>
      <c r="E39" s="5"/>
      <c r="F39" s="5"/>
      <c r="G39" s="5"/>
      <c r="H39" s="112"/>
      <c r="I39" s="112"/>
      <c r="J39" s="57"/>
      <c r="K39" s="72"/>
      <c r="L39" s="30"/>
      <c r="M39" s="31"/>
      <c r="N39" s="31"/>
      <c r="O39" s="31"/>
      <c r="P39" s="31"/>
      <c r="Q39" s="77"/>
    </row>
    <row r="40" spans="1:17" ht="14.25" customHeight="1">
      <c r="A40" s="80" t="s">
        <v>26</v>
      </c>
      <c r="B40" s="62"/>
      <c r="C40" s="63">
        <v>335</v>
      </c>
      <c r="D40" s="64" t="str">
        <f>D$13</f>
        <v>01</v>
      </c>
      <c r="E40" s="64" t="str">
        <f>E27</f>
        <v>04</v>
      </c>
      <c r="F40" s="64" t="s">
        <v>238</v>
      </c>
      <c r="G40" s="64"/>
      <c r="H40" s="57">
        <f>H41</f>
        <v>3828.25</v>
      </c>
      <c r="I40" s="113" t="e">
        <f>#REF!+I41</f>
        <v>#REF!</v>
      </c>
      <c r="J40" s="57">
        <f>J41</f>
        <v>3807.05</v>
      </c>
      <c r="K40" s="72">
        <f>J40/H40*100</f>
        <v>99.44622216417423</v>
      </c>
      <c r="L40" s="69"/>
      <c r="M40" s="19"/>
      <c r="N40" s="19"/>
      <c r="O40" s="19"/>
      <c r="P40" s="19"/>
      <c r="Q40" s="9"/>
    </row>
    <row r="41" spans="1:17" s="80" customFormat="1" ht="14.25" customHeight="1">
      <c r="A41" s="62" t="s">
        <v>33</v>
      </c>
      <c r="B41" s="81"/>
      <c r="C41" s="82"/>
      <c r="D41" s="64" t="str">
        <f>D$13</f>
        <v>01</v>
      </c>
      <c r="E41" s="64" t="str">
        <f>E27</f>
        <v>04</v>
      </c>
      <c r="F41" s="64" t="s">
        <v>238</v>
      </c>
      <c r="G41" s="64"/>
      <c r="H41" s="57">
        <f>H42+H43+H45+H47</f>
        <v>3828.25</v>
      </c>
      <c r="I41" s="113">
        <f>I47</f>
        <v>109153</v>
      </c>
      <c r="J41" s="57">
        <f>J42+J43+J45+J47</f>
        <v>3807.05</v>
      </c>
      <c r="K41" s="72">
        <f>J41/H41*100</f>
        <v>99.44622216417423</v>
      </c>
      <c r="L41" s="69"/>
      <c r="M41" s="19"/>
      <c r="N41" s="19"/>
      <c r="O41" s="19"/>
      <c r="P41" s="19"/>
      <c r="Q41" s="83"/>
    </row>
    <row r="42" spans="1:17" s="80" customFormat="1" ht="14.25" customHeight="1">
      <c r="A42" s="80" t="s">
        <v>180</v>
      </c>
      <c r="B42" s="81"/>
      <c r="C42" s="100" t="s">
        <v>122</v>
      </c>
      <c r="D42" s="3" t="str">
        <f>D$16</f>
        <v>01</v>
      </c>
      <c r="E42" s="3" t="s">
        <v>32</v>
      </c>
      <c r="F42" s="64" t="s">
        <v>238</v>
      </c>
      <c r="G42" s="3" t="s">
        <v>183</v>
      </c>
      <c r="H42" s="122">
        <v>2825.3</v>
      </c>
      <c r="I42" s="113"/>
      <c r="J42" s="114">
        <v>2825.3</v>
      </c>
      <c r="K42" s="72">
        <f>J42/H42*100</f>
        <v>100</v>
      </c>
      <c r="L42" s="69"/>
      <c r="M42" s="19"/>
      <c r="N42" s="19"/>
      <c r="O42" s="19"/>
      <c r="P42" s="19"/>
      <c r="Q42" s="83"/>
    </row>
    <row r="43" spans="1:17" s="80" customFormat="1" ht="14.25" customHeight="1">
      <c r="A43" s="80" t="s">
        <v>181</v>
      </c>
      <c r="B43" s="81"/>
      <c r="C43" s="100" t="s">
        <v>122</v>
      </c>
      <c r="D43" s="3" t="str">
        <f>D$16</f>
        <v>01</v>
      </c>
      <c r="E43" s="3" t="s">
        <v>32</v>
      </c>
      <c r="F43" s="64" t="s">
        <v>238</v>
      </c>
      <c r="G43" s="3" t="s">
        <v>182</v>
      </c>
      <c r="H43" s="122">
        <v>200.25</v>
      </c>
      <c r="I43" s="113"/>
      <c r="J43" s="114">
        <v>200.25</v>
      </c>
      <c r="K43" s="72">
        <f>J43/H43*100</f>
        <v>100</v>
      </c>
      <c r="L43" s="69"/>
      <c r="M43" s="19"/>
      <c r="N43" s="19"/>
      <c r="O43" s="19"/>
      <c r="P43" s="19"/>
      <c r="Q43" s="83"/>
    </row>
    <row r="44" spans="1:17" s="80" customFormat="1" ht="14.25" customHeight="1">
      <c r="A44" s="80" t="s">
        <v>184</v>
      </c>
      <c r="B44" s="81"/>
      <c r="C44" s="100"/>
      <c r="D44" s="3"/>
      <c r="E44" s="3"/>
      <c r="F44" s="64"/>
      <c r="G44" s="3"/>
      <c r="H44" s="122"/>
      <c r="I44" s="113"/>
      <c r="J44" s="114"/>
      <c r="K44" s="72"/>
      <c r="L44" s="69"/>
      <c r="M44" s="19"/>
      <c r="N44" s="19"/>
      <c r="O44" s="19"/>
      <c r="P44" s="19"/>
      <c r="Q44" s="83"/>
    </row>
    <row r="45" spans="1:17" s="80" customFormat="1" ht="14.25" customHeight="1">
      <c r="A45" s="80" t="s">
        <v>185</v>
      </c>
      <c r="B45" s="81"/>
      <c r="C45" s="100" t="s">
        <v>122</v>
      </c>
      <c r="D45" s="3" t="s">
        <v>18</v>
      </c>
      <c r="E45" s="3" t="s">
        <v>32</v>
      </c>
      <c r="F45" s="64" t="s">
        <v>238</v>
      </c>
      <c r="G45" s="3" t="s">
        <v>186</v>
      </c>
      <c r="H45" s="122">
        <v>147.6</v>
      </c>
      <c r="I45" s="113"/>
      <c r="J45" s="114">
        <v>137.6</v>
      </c>
      <c r="K45" s="72">
        <f>J45/H45*100</f>
        <v>93.22493224932249</v>
      </c>
      <c r="L45" s="69"/>
      <c r="M45" s="19"/>
      <c r="N45" s="19"/>
      <c r="O45" s="19"/>
      <c r="P45" s="19"/>
      <c r="Q45" s="83"/>
    </row>
    <row r="46" spans="1:17" s="80" customFormat="1" ht="14.25" customHeight="1">
      <c r="A46" s="62" t="s">
        <v>187</v>
      </c>
      <c r="B46" s="81"/>
      <c r="C46" s="100"/>
      <c r="D46" s="3"/>
      <c r="E46" s="3"/>
      <c r="F46" s="64"/>
      <c r="G46" s="3"/>
      <c r="H46" s="122"/>
      <c r="I46" s="113"/>
      <c r="J46" s="114"/>
      <c r="K46" s="72"/>
      <c r="L46" s="69"/>
      <c r="M46" s="19"/>
      <c r="N46" s="19"/>
      <c r="O46" s="19"/>
      <c r="P46" s="19"/>
      <c r="Q46" s="83"/>
    </row>
    <row r="47" spans="1:17" s="80" customFormat="1" ht="14.25" customHeight="1">
      <c r="A47" s="80" t="s">
        <v>188</v>
      </c>
      <c r="B47" s="81"/>
      <c r="C47" s="100" t="s">
        <v>122</v>
      </c>
      <c r="D47" s="3" t="str">
        <f>D$16</f>
        <v>01</v>
      </c>
      <c r="E47" s="3" t="str">
        <f>E27</f>
        <v>04</v>
      </c>
      <c r="F47" s="64" t="s">
        <v>238</v>
      </c>
      <c r="G47" s="3" t="s">
        <v>189</v>
      </c>
      <c r="H47" s="122">
        <v>655.1</v>
      </c>
      <c r="I47" s="114">
        <f>41535+18149+427+17648+30000+534+860</f>
        <v>109153</v>
      </c>
      <c r="J47" s="114">
        <v>643.9</v>
      </c>
      <c r="K47" s="72">
        <f>J47/H47*100</f>
        <v>98.29033735307587</v>
      </c>
      <c r="L47" s="69"/>
      <c r="M47" s="19"/>
      <c r="N47" s="19"/>
      <c r="O47" s="19"/>
      <c r="P47" s="19"/>
      <c r="Q47" s="83"/>
    </row>
    <row r="48" spans="1:17" s="75" customFormat="1" ht="14.25" customHeight="1" hidden="1">
      <c r="A48" s="84" t="s">
        <v>34</v>
      </c>
      <c r="C48" s="85"/>
      <c r="D48" s="64"/>
      <c r="E48" s="64"/>
      <c r="F48" s="64"/>
      <c r="G48" s="64"/>
      <c r="H48" s="65"/>
      <c r="I48" s="68"/>
      <c r="J48" s="67"/>
      <c r="K48" s="72" t="e">
        <f>J48/H48*100</f>
        <v>#DIV/0!</v>
      </c>
      <c r="L48" s="86"/>
      <c r="M48" s="87"/>
      <c r="N48" s="87"/>
      <c r="O48" s="87"/>
      <c r="P48" s="87"/>
      <c r="Q48" s="88"/>
    </row>
    <row r="49" spans="1:17" ht="14.25" customHeight="1" hidden="1">
      <c r="A49" s="80" t="s">
        <v>35</v>
      </c>
      <c r="B49" s="62"/>
      <c r="C49" s="63"/>
      <c r="D49" s="64" t="str">
        <f>D$13</f>
        <v>01</v>
      </c>
      <c r="E49" s="64" t="e">
        <f>#REF!</f>
        <v>#REF!</v>
      </c>
      <c r="F49" s="64" t="e">
        <f>#REF!</f>
        <v>#REF!</v>
      </c>
      <c r="G49" s="64"/>
      <c r="H49" s="65">
        <f>H50</f>
        <v>0</v>
      </c>
      <c r="I49" s="66">
        <f>I50</f>
        <v>0</v>
      </c>
      <c r="J49" s="67">
        <f>J50</f>
        <v>0</v>
      </c>
      <c r="K49" s="72" t="e">
        <f>J49/H49*100</f>
        <v>#DIV/0!</v>
      </c>
      <c r="L49" s="69"/>
      <c r="M49" s="19"/>
      <c r="N49" s="19"/>
      <c r="O49" s="19"/>
      <c r="P49" s="19"/>
      <c r="Q49" s="9"/>
    </row>
    <row r="50" spans="1:17" s="75" customFormat="1" ht="14.25" customHeight="1" hidden="1">
      <c r="A50" s="75" t="s">
        <v>36</v>
      </c>
      <c r="C50" s="85"/>
      <c r="D50" s="64" t="str">
        <f>D$13</f>
        <v>01</v>
      </c>
      <c r="E50" s="64" t="e">
        <f>#REF!</f>
        <v>#REF!</v>
      </c>
      <c r="F50" s="64" t="e">
        <f>#REF!</f>
        <v>#REF!</v>
      </c>
      <c r="G50" s="64" t="s">
        <v>37</v>
      </c>
      <c r="H50" s="65">
        <f>3317-3317</f>
        <v>0</v>
      </c>
      <c r="I50" s="68">
        <f>3543-3543</f>
        <v>0</v>
      </c>
      <c r="J50" s="67">
        <f>3317-3317</f>
        <v>0</v>
      </c>
      <c r="K50" s="72" t="e">
        <f>J50/H50*100</f>
        <v>#DIV/0!</v>
      </c>
      <c r="L50" s="86"/>
      <c r="M50" s="87"/>
      <c r="N50" s="87"/>
      <c r="O50" s="87"/>
      <c r="P50" s="87"/>
      <c r="Q50" s="88"/>
    </row>
    <row r="51" spans="1:17" s="75" customFormat="1" ht="14.25" customHeight="1">
      <c r="A51" s="75" t="s">
        <v>298</v>
      </c>
      <c r="C51" s="85">
        <v>335</v>
      </c>
      <c r="D51" s="64" t="s">
        <v>18</v>
      </c>
      <c r="E51" s="64" t="s">
        <v>32</v>
      </c>
      <c r="F51" s="64" t="s">
        <v>301</v>
      </c>
      <c r="G51" s="64"/>
      <c r="H51" s="65">
        <f>H54+H56</f>
        <v>0</v>
      </c>
      <c r="I51" s="68"/>
      <c r="J51" s="65">
        <f>J54+J56</f>
        <v>0</v>
      </c>
      <c r="K51" s="72"/>
      <c r="L51" s="86"/>
      <c r="M51" s="87"/>
      <c r="N51" s="87"/>
      <c r="O51" s="87"/>
      <c r="P51" s="87"/>
      <c r="Q51" s="88"/>
    </row>
    <row r="52" spans="1:17" s="75" customFormat="1" ht="14.25" customHeight="1">
      <c r="A52" s="75" t="s">
        <v>299</v>
      </c>
      <c r="C52" s="85"/>
      <c r="D52" s="64"/>
      <c r="E52" s="64"/>
      <c r="F52" s="64"/>
      <c r="G52" s="64"/>
      <c r="H52" s="65"/>
      <c r="I52" s="68"/>
      <c r="J52" s="67"/>
      <c r="K52" s="72"/>
      <c r="L52" s="86"/>
      <c r="M52" s="87"/>
      <c r="N52" s="87"/>
      <c r="O52" s="87"/>
      <c r="P52" s="87"/>
      <c r="Q52" s="88"/>
    </row>
    <row r="53" spans="1:17" s="75" customFormat="1" ht="14.25" customHeight="1">
      <c r="A53" s="75" t="s">
        <v>300</v>
      </c>
      <c r="C53" s="85"/>
      <c r="D53" s="64"/>
      <c r="E53" s="64"/>
      <c r="F53" s="64"/>
      <c r="G53" s="64"/>
      <c r="H53" s="65"/>
      <c r="I53" s="68"/>
      <c r="J53" s="67"/>
      <c r="K53" s="72"/>
      <c r="L53" s="86"/>
      <c r="M53" s="87"/>
      <c r="N53" s="87"/>
      <c r="O53" s="87"/>
      <c r="P53" s="87"/>
      <c r="Q53" s="88"/>
    </row>
    <row r="54" spans="1:17" s="75" customFormat="1" ht="14.25" customHeight="1">
      <c r="A54" s="75" t="s">
        <v>180</v>
      </c>
      <c r="C54" s="85">
        <v>335</v>
      </c>
      <c r="D54" s="64" t="s">
        <v>18</v>
      </c>
      <c r="E54" s="64" t="s">
        <v>32</v>
      </c>
      <c r="F54" s="64" t="s">
        <v>301</v>
      </c>
      <c r="G54" s="64" t="s">
        <v>183</v>
      </c>
      <c r="H54" s="65"/>
      <c r="I54" s="68"/>
      <c r="J54" s="67"/>
      <c r="K54" s="72"/>
      <c r="L54" s="86"/>
      <c r="M54" s="87"/>
      <c r="N54" s="87"/>
      <c r="O54" s="87"/>
      <c r="P54" s="87"/>
      <c r="Q54" s="88"/>
    </row>
    <row r="55" spans="1:17" s="75" customFormat="1" ht="14.25" customHeight="1">
      <c r="A55" s="62" t="s">
        <v>187</v>
      </c>
      <c r="C55" s="85"/>
      <c r="D55" s="64"/>
      <c r="E55" s="64"/>
      <c r="F55" s="64"/>
      <c r="G55" s="64"/>
      <c r="H55" s="65"/>
      <c r="I55" s="68"/>
      <c r="J55" s="67"/>
      <c r="K55" s="72"/>
      <c r="L55" s="86"/>
      <c r="M55" s="87"/>
      <c r="N55" s="87"/>
      <c r="O55" s="87"/>
      <c r="P55" s="87"/>
      <c r="Q55" s="88"/>
    </row>
    <row r="56" spans="1:17" s="75" customFormat="1" ht="14.25" customHeight="1">
      <c r="A56" s="80" t="s">
        <v>188</v>
      </c>
      <c r="C56" s="85">
        <v>335</v>
      </c>
      <c r="D56" s="64" t="s">
        <v>18</v>
      </c>
      <c r="E56" s="64" t="s">
        <v>32</v>
      </c>
      <c r="F56" s="64" t="s">
        <v>301</v>
      </c>
      <c r="G56" s="64" t="s">
        <v>189</v>
      </c>
      <c r="H56" s="65"/>
      <c r="I56" s="68"/>
      <c r="J56" s="67"/>
      <c r="K56" s="72"/>
      <c r="L56" s="86"/>
      <c r="M56" s="87"/>
      <c r="N56" s="87"/>
      <c r="O56" s="87"/>
      <c r="P56" s="87"/>
      <c r="Q56" s="88"/>
    </row>
    <row r="57" spans="1:17" s="75" customFormat="1" ht="14.25" customHeight="1">
      <c r="A57" s="61" t="s">
        <v>201</v>
      </c>
      <c r="C57" s="139">
        <v>335</v>
      </c>
      <c r="D57" s="105" t="s">
        <v>18</v>
      </c>
      <c r="E57" s="105" t="s">
        <v>32</v>
      </c>
      <c r="F57" s="105"/>
      <c r="G57" s="105"/>
      <c r="H57" s="140">
        <f>H62+H68</f>
        <v>151.5</v>
      </c>
      <c r="I57" s="141"/>
      <c r="J57" s="140">
        <f>J62+J68</f>
        <v>151.5</v>
      </c>
      <c r="K57" s="72">
        <f>J57/H57*100</f>
        <v>100</v>
      </c>
      <c r="L57" s="86"/>
      <c r="M57" s="87"/>
      <c r="N57" s="87"/>
      <c r="O57" s="87"/>
      <c r="P57" s="87"/>
      <c r="Q57" s="88"/>
    </row>
    <row r="58" spans="1:17" s="75" customFormat="1" ht="14.25" customHeight="1">
      <c r="A58" s="75" t="s">
        <v>223</v>
      </c>
      <c r="C58" s="85"/>
      <c r="D58" s="64"/>
      <c r="E58" s="64"/>
      <c r="F58" s="64"/>
      <c r="G58" s="64"/>
      <c r="H58" s="65"/>
      <c r="I58" s="68"/>
      <c r="J58" s="67"/>
      <c r="K58" s="72"/>
      <c r="L58" s="86"/>
      <c r="M58" s="87"/>
      <c r="N58" s="87"/>
      <c r="O58" s="87"/>
      <c r="P58" s="87"/>
      <c r="Q58" s="88"/>
    </row>
    <row r="59" spans="1:17" s="75" customFormat="1" ht="14.25" customHeight="1">
      <c r="A59" s="75" t="s">
        <v>224</v>
      </c>
      <c r="C59" s="85"/>
      <c r="D59" s="64"/>
      <c r="E59" s="64"/>
      <c r="F59" s="64"/>
      <c r="G59" s="64"/>
      <c r="H59" s="65"/>
      <c r="I59" s="68"/>
      <c r="J59" s="67"/>
      <c r="K59" s="72"/>
      <c r="L59" s="86"/>
      <c r="M59" s="87"/>
      <c r="N59" s="87"/>
      <c r="O59" s="87"/>
      <c r="P59" s="87"/>
      <c r="Q59" s="88"/>
    </row>
    <row r="60" spans="1:17" s="75" customFormat="1" ht="14.25" customHeight="1">
      <c r="A60" s="75" t="s">
        <v>225</v>
      </c>
      <c r="C60" s="85"/>
      <c r="D60" s="64"/>
      <c r="E60" s="64"/>
      <c r="F60" s="64"/>
      <c r="G60" s="64"/>
      <c r="H60" s="65"/>
      <c r="I60" s="68"/>
      <c r="J60" s="67"/>
      <c r="K60" s="72"/>
      <c r="L60" s="86"/>
      <c r="M60" s="87"/>
      <c r="N60" s="87"/>
      <c r="O60" s="87"/>
      <c r="P60" s="87"/>
      <c r="Q60" s="88"/>
    </row>
    <row r="61" spans="1:17" s="75" customFormat="1" ht="14.25" customHeight="1">
      <c r="A61" s="75" t="s">
        <v>226</v>
      </c>
      <c r="C61" s="85"/>
      <c r="D61" s="64"/>
      <c r="E61" s="64"/>
      <c r="F61" s="64"/>
      <c r="G61" s="64"/>
      <c r="H61" s="65"/>
      <c r="I61" s="68"/>
      <c r="J61" s="67"/>
      <c r="K61" s="72"/>
      <c r="L61" s="86"/>
      <c r="M61" s="87"/>
      <c r="N61" s="87"/>
      <c r="O61" s="87"/>
      <c r="P61" s="87"/>
      <c r="Q61" s="88"/>
    </row>
    <row r="62" spans="1:17" s="75" customFormat="1" ht="14.25" customHeight="1">
      <c r="A62" s="75" t="s">
        <v>227</v>
      </c>
      <c r="C62" s="85">
        <v>335</v>
      </c>
      <c r="D62" s="64" t="s">
        <v>18</v>
      </c>
      <c r="E62" s="64" t="s">
        <v>32</v>
      </c>
      <c r="F62" s="64" t="s">
        <v>239</v>
      </c>
      <c r="G62" s="64"/>
      <c r="H62" s="65">
        <f>H65</f>
        <v>132</v>
      </c>
      <c r="I62" s="68"/>
      <c r="J62" s="65">
        <f>J65</f>
        <v>132</v>
      </c>
      <c r="K62" s="72">
        <f>J62/H62*100</f>
        <v>100</v>
      </c>
      <c r="L62" s="86"/>
      <c r="M62" s="87"/>
      <c r="N62" s="87"/>
      <c r="O62" s="87"/>
      <c r="P62" s="87"/>
      <c r="Q62" s="88"/>
    </row>
    <row r="63" spans="1:17" s="75" customFormat="1" ht="14.25" customHeight="1">
      <c r="A63" s="75" t="s">
        <v>228</v>
      </c>
      <c r="C63" s="85"/>
      <c r="D63" s="64"/>
      <c r="E63" s="64"/>
      <c r="F63" s="64"/>
      <c r="G63" s="64"/>
      <c r="H63" s="65"/>
      <c r="I63" s="68"/>
      <c r="J63" s="67"/>
      <c r="K63" s="72"/>
      <c r="L63" s="86"/>
      <c r="M63" s="87"/>
      <c r="N63" s="87"/>
      <c r="O63" s="87"/>
      <c r="P63" s="87"/>
      <c r="Q63" s="88"/>
    </row>
    <row r="64" spans="1:17" s="75" customFormat="1" ht="14.25" customHeight="1">
      <c r="A64" s="75" t="s">
        <v>229</v>
      </c>
      <c r="C64" s="85"/>
      <c r="D64" s="64"/>
      <c r="E64" s="64"/>
      <c r="F64" s="64"/>
      <c r="G64" s="64"/>
      <c r="H64" s="65"/>
      <c r="I64" s="68"/>
      <c r="J64" s="67"/>
      <c r="K64" s="72"/>
      <c r="L64" s="86"/>
      <c r="M64" s="87"/>
      <c r="N64" s="87"/>
      <c r="O64" s="87"/>
      <c r="P64" s="87"/>
      <c r="Q64" s="88"/>
    </row>
    <row r="65" spans="1:17" s="75" customFormat="1" ht="14.25" customHeight="1">
      <c r="A65" s="75" t="s">
        <v>230</v>
      </c>
      <c r="C65" s="85">
        <v>335</v>
      </c>
      <c r="D65" s="64" t="s">
        <v>18</v>
      </c>
      <c r="E65" s="64" t="s">
        <v>32</v>
      </c>
      <c r="F65" s="64" t="s">
        <v>239</v>
      </c>
      <c r="G65" s="64" t="s">
        <v>200</v>
      </c>
      <c r="H65" s="65">
        <v>132</v>
      </c>
      <c r="I65" s="68"/>
      <c r="J65" s="67">
        <v>132</v>
      </c>
      <c r="K65" s="72">
        <f>J65/H65*100</f>
        <v>100</v>
      </c>
      <c r="L65" s="86"/>
      <c r="M65" s="87"/>
      <c r="N65" s="87"/>
      <c r="O65" s="87"/>
      <c r="P65" s="87"/>
      <c r="Q65" s="88"/>
    </row>
    <row r="66" spans="1:17" s="75" customFormat="1" ht="14.25" customHeight="1">
      <c r="A66" s="75" t="s">
        <v>293</v>
      </c>
      <c r="C66" s="85"/>
      <c r="D66" s="64"/>
      <c r="E66" s="64"/>
      <c r="F66" s="64"/>
      <c r="G66" s="64"/>
      <c r="H66" s="65"/>
      <c r="I66" s="68"/>
      <c r="J66" s="67"/>
      <c r="K66" s="72"/>
      <c r="L66" s="86"/>
      <c r="M66" s="87"/>
      <c r="N66" s="87"/>
      <c r="O66" s="87"/>
      <c r="P66" s="87"/>
      <c r="Q66" s="88"/>
    </row>
    <row r="67" spans="1:17" s="75" customFormat="1" ht="14.25" customHeight="1">
      <c r="A67" s="75" t="s">
        <v>294</v>
      </c>
      <c r="C67" s="85"/>
      <c r="D67" s="64"/>
      <c r="E67" s="64"/>
      <c r="F67" s="64"/>
      <c r="G67" s="64"/>
      <c r="H67" s="65"/>
      <c r="I67" s="68"/>
      <c r="J67" s="67"/>
      <c r="K67" s="72"/>
      <c r="L67" s="86"/>
      <c r="M67" s="87"/>
      <c r="N67" s="87"/>
      <c r="O67" s="87"/>
      <c r="P67" s="87"/>
      <c r="Q67" s="88"/>
    </row>
    <row r="68" spans="1:17" s="75" customFormat="1" ht="14.25" customHeight="1">
      <c r="A68" s="75" t="s">
        <v>295</v>
      </c>
      <c r="C68" s="85">
        <v>335</v>
      </c>
      <c r="D68" s="64" t="s">
        <v>18</v>
      </c>
      <c r="E68" s="64" t="s">
        <v>32</v>
      </c>
      <c r="F68" s="64" t="s">
        <v>297</v>
      </c>
      <c r="G68" s="64" t="s">
        <v>200</v>
      </c>
      <c r="H68" s="65">
        <f>H69</f>
        <v>19.5</v>
      </c>
      <c r="I68" s="68"/>
      <c r="J68" s="67">
        <f>J69</f>
        <v>19.5</v>
      </c>
      <c r="K68" s="72">
        <f>J68/H68*100</f>
        <v>100</v>
      </c>
      <c r="L68" s="86"/>
      <c r="M68" s="87"/>
      <c r="N68" s="87"/>
      <c r="O68" s="87"/>
      <c r="P68" s="87"/>
      <c r="Q68" s="88"/>
    </row>
    <row r="69" spans="1:17" s="75" customFormat="1" ht="14.25" customHeight="1">
      <c r="A69" s="75" t="s">
        <v>296</v>
      </c>
      <c r="C69" s="85">
        <v>335</v>
      </c>
      <c r="D69" s="64" t="s">
        <v>18</v>
      </c>
      <c r="E69" s="64" t="s">
        <v>32</v>
      </c>
      <c r="F69" s="64" t="s">
        <v>297</v>
      </c>
      <c r="G69" s="64" t="s">
        <v>200</v>
      </c>
      <c r="H69" s="65">
        <v>19.5</v>
      </c>
      <c r="I69" s="68"/>
      <c r="J69" s="67">
        <v>19.5</v>
      </c>
      <c r="K69" s="72">
        <f>J69/H69*100</f>
        <v>100</v>
      </c>
      <c r="L69" s="86"/>
      <c r="M69" s="87"/>
      <c r="N69" s="87"/>
      <c r="O69" s="87"/>
      <c r="P69" s="87"/>
      <c r="Q69" s="88"/>
    </row>
    <row r="70" spans="1:17" s="75" customFormat="1" ht="14.25" customHeight="1">
      <c r="A70" s="61" t="s">
        <v>203</v>
      </c>
      <c r="C70" s="139">
        <v>335</v>
      </c>
      <c r="D70" s="105" t="s">
        <v>18</v>
      </c>
      <c r="E70" s="105" t="s">
        <v>205</v>
      </c>
      <c r="F70" s="64"/>
      <c r="G70" s="64"/>
      <c r="H70" s="140">
        <f>H73</f>
        <v>120</v>
      </c>
      <c r="I70" s="68"/>
      <c r="J70" s="140">
        <f>J73</f>
        <v>120</v>
      </c>
      <c r="K70" s="72">
        <f>J70/H70*100</f>
        <v>100</v>
      </c>
      <c r="L70" s="86"/>
      <c r="M70" s="87"/>
      <c r="N70" s="87"/>
      <c r="O70" s="87"/>
      <c r="P70" s="87"/>
      <c r="Q70" s="88"/>
    </row>
    <row r="71" spans="1:17" s="75" customFormat="1" ht="14.25" customHeight="1">
      <c r="A71" s="61" t="s">
        <v>235</v>
      </c>
      <c r="C71" s="85"/>
      <c r="D71" s="64"/>
      <c r="E71" s="64"/>
      <c r="F71" s="64"/>
      <c r="G71" s="64"/>
      <c r="H71" s="65"/>
      <c r="I71" s="68"/>
      <c r="J71" s="67"/>
      <c r="K71" s="72"/>
      <c r="L71" s="86"/>
      <c r="M71" s="87"/>
      <c r="N71" s="87"/>
      <c r="O71" s="87"/>
      <c r="P71" s="87"/>
      <c r="Q71" s="88"/>
    </row>
    <row r="72" spans="1:17" s="75" customFormat="1" ht="14.25" customHeight="1">
      <c r="A72" s="61" t="s">
        <v>236</v>
      </c>
      <c r="C72" s="85"/>
      <c r="D72" s="64"/>
      <c r="E72" s="64"/>
      <c r="F72" s="64"/>
      <c r="G72" s="64"/>
      <c r="H72" s="65"/>
      <c r="I72" s="68"/>
      <c r="J72" s="67"/>
      <c r="K72" s="72"/>
      <c r="L72" s="86"/>
      <c r="M72" s="87"/>
      <c r="N72" s="87"/>
      <c r="O72" s="87"/>
      <c r="P72" s="87"/>
      <c r="Q72" s="88"/>
    </row>
    <row r="73" spans="1:17" s="75" customFormat="1" ht="14.25" customHeight="1">
      <c r="A73" s="75" t="s">
        <v>201</v>
      </c>
      <c r="C73" s="85">
        <v>335</v>
      </c>
      <c r="D73" s="64" t="s">
        <v>18</v>
      </c>
      <c r="E73" s="64" t="s">
        <v>205</v>
      </c>
      <c r="F73" s="64" t="s">
        <v>240</v>
      </c>
      <c r="G73" s="64"/>
      <c r="H73" s="65">
        <f>H77</f>
        <v>120</v>
      </c>
      <c r="I73" s="68"/>
      <c r="J73" s="65">
        <f>J77</f>
        <v>120</v>
      </c>
      <c r="K73" s="72">
        <f>J73/H73*100</f>
        <v>100</v>
      </c>
      <c r="L73" s="86"/>
      <c r="M73" s="87"/>
      <c r="N73" s="87"/>
      <c r="O73" s="87"/>
      <c r="P73" s="87"/>
      <c r="Q73" s="88"/>
    </row>
    <row r="74" spans="1:17" s="75" customFormat="1" ht="14.25" customHeight="1">
      <c r="A74" s="75" t="s">
        <v>231</v>
      </c>
      <c r="C74" s="85"/>
      <c r="D74" s="64"/>
      <c r="E74" s="64"/>
      <c r="F74" s="64"/>
      <c r="G74" s="64"/>
      <c r="H74" s="65"/>
      <c r="I74" s="68"/>
      <c r="J74" s="67"/>
      <c r="K74" s="72"/>
      <c r="L74" s="86"/>
      <c r="M74" s="87"/>
      <c r="N74" s="87"/>
      <c r="O74" s="87"/>
      <c r="P74" s="87"/>
      <c r="Q74" s="88"/>
    </row>
    <row r="75" spans="1:17" s="75" customFormat="1" ht="14.25" customHeight="1">
      <c r="A75" s="75" t="s">
        <v>232</v>
      </c>
      <c r="C75" s="85"/>
      <c r="D75" s="64"/>
      <c r="E75" s="64"/>
      <c r="F75" s="64"/>
      <c r="G75" s="64"/>
      <c r="H75" s="65"/>
      <c r="I75" s="68"/>
      <c r="J75" s="67"/>
      <c r="K75" s="72"/>
      <c r="L75" s="86"/>
      <c r="M75" s="87"/>
      <c r="N75" s="87"/>
      <c r="O75" s="87"/>
      <c r="P75" s="87"/>
      <c r="Q75" s="88"/>
    </row>
    <row r="76" spans="1:17" s="75" customFormat="1" ht="14.25" customHeight="1">
      <c r="A76" s="75" t="s">
        <v>233</v>
      </c>
      <c r="C76" s="85"/>
      <c r="D76" s="64"/>
      <c r="E76" s="64"/>
      <c r="F76" s="64"/>
      <c r="G76" s="64"/>
      <c r="H76" s="65"/>
      <c r="I76" s="68"/>
      <c r="J76" s="67"/>
      <c r="K76" s="72"/>
      <c r="L76" s="86"/>
      <c r="M76" s="87"/>
      <c r="N76" s="87"/>
      <c r="O76" s="87"/>
      <c r="P76" s="87"/>
      <c r="Q76" s="88"/>
    </row>
    <row r="77" spans="1:17" s="75" customFormat="1" ht="14.25" customHeight="1">
      <c r="A77" s="75" t="s">
        <v>234</v>
      </c>
      <c r="C77" s="85">
        <v>335</v>
      </c>
      <c r="D77" s="64" t="s">
        <v>18</v>
      </c>
      <c r="E77" s="64" t="s">
        <v>205</v>
      </c>
      <c r="F77" s="64" t="s">
        <v>240</v>
      </c>
      <c r="G77" s="64"/>
      <c r="H77" s="65">
        <f>H78</f>
        <v>120</v>
      </c>
      <c r="I77" s="68"/>
      <c r="J77" s="65">
        <f>J78</f>
        <v>120</v>
      </c>
      <c r="K77" s="72">
        <f>J77/H77*100</f>
        <v>100</v>
      </c>
      <c r="L77" s="86"/>
      <c r="M77" s="87"/>
      <c r="N77" s="87"/>
      <c r="O77" s="87"/>
      <c r="P77" s="87"/>
      <c r="Q77" s="88"/>
    </row>
    <row r="78" spans="1:17" s="75" customFormat="1" ht="14.25" customHeight="1">
      <c r="A78" s="75" t="s">
        <v>204</v>
      </c>
      <c r="C78" s="85">
        <v>335</v>
      </c>
      <c r="D78" s="64" t="s">
        <v>18</v>
      </c>
      <c r="E78" s="64" t="s">
        <v>205</v>
      </c>
      <c r="F78" s="64" t="s">
        <v>240</v>
      </c>
      <c r="G78" s="64" t="s">
        <v>200</v>
      </c>
      <c r="H78" s="65">
        <v>120</v>
      </c>
      <c r="I78" s="68"/>
      <c r="J78" s="67">
        <v>120</v>
      </c>
      <c r="K78" s="72">
        <f>J78/H78*100</f>
        <v>100</v>
      </c>
      <c r="L78" s="86"/>
      <c r="M78" s="87"/>
      <c r="N78" s="87"/>
      <c r="O78" s="87"/>
      <c r="P78" s="87"/>
      <c r="Q78" s="88"/>
    </row>
    <row r="79" spans="1:17" s="75" customFormat="1" ht="14.25" customHeight="1">
      <c r="A79" s="61" t="s">
        <v>38</v>
      </c>
      <c r="B79" s="61"/>
      <c r="C79" s="89">
        <v>335</v>
      </c>
      <c r="D79" s="5" t="s">
        <v>18</v>
      </c>
      <c r="E79" s="5" t="s">
        <v>39</v>
      </c>
      <c r="F79" s="5"/>
      <c r="G79" s="5"/>
      <c r="H79" s="54">
        <f>H80</f>
        <v>0</v>
      </c>
      <c r="I79" s="68"/>
      <c r="J79" s="56"/>
      <c r="K79" s="72"/>
      <c r="L79" s="86"/>
      <c r="M79" s="87"/>
      <c r="N79" s="87"/>
      <c r="O79" s="87"/>
      <c r="P79" s="87"/>
      <c r="Q79" s="88"/>
    </row>
    <row r="80" spans="1:17" s="75" customFormat="1" ht="14.25" customHeight="1">
      <c r="A80" s="61" t="s">
        <v>40</v>
      </c>
      <c r="C80" s="90">
        <v>335</v>
      </c>
      <c r="D80" s="64" t="s">
        <v>18</v>
      </c>
      <c r="E80" s="64" t="s">
        <v>39</v>
      </c>
      <c r="F80" s="64" t="s">
        <v>41</v>
      </c>
      <c r="G80" s="64"/>
      <c r="H80" s="65"/>
      <c r="I80" s="68"/>
      <c r="J80" s="67"/>
      <c r="K80" s="72"/>
      <c r="L80" s="86"/>
      <c r="M80" s="87"/>
      <c r="N80" s="87"/>
      <c r="O80" s="87"/>
      <c r="P80" s="87"/>
      <c r="Q80" s="88"/>
    </row>
    <row r="81" spans="1:17" s="75" customFormat="1" ht="14.25" customHeight="1">
      <c r="A81" s="75" t="s">
        <v>42</v>
      </c>
      <c r="C81" s="90"/>
      <c r="D81" s="64"/>
      <c r="E81" s="64"/>
      <c r="F81" s="64"/>
      <c r="G81" s="64"/>
      <c r="H81" s="65"/>
      <c r="I81" s="68"/>
      <c r="J81" s="67"/>
      <c r="K81" s="72"/>
      <c r="L81" s="86"/>
      <c r="M81" s="87"/>
      <c r="N81" s="87"/>
      <c r="O81" s="87"/>
      <c r="P81" s="87"/>
      <c r="Q81" s="88"/>
    </row>
    <row r="82" spans="1:17" s="75" customFormat="1" ht="14.25" customHeight="1">
      <c r="A82" s="75" t="s">
        <v>21</v>
      </c>
      <c r="C82" s="90">
        <v>335</v>
      </c>
      <c r="D82" s="64" t="s">
        <v>18</v>
      </c>
      <c r="E82" s="64" t="s">
        <v>39</v>
      </c>
      <c r="F82" s="64" t="s">
        <v>43</v>
      </c>
      <c r="G82" s="64"/>
      <c r="H82" s="65">
        <f>H84</f>
        <v>0</v>
      </c>
      <c r="I82" s="68"/>
      <c r="J82" s="140">
        <f>J86</f>
        <v>0</v>
      </c>
      <c r="K82" s="72"/>
      <c r="L82" s="86"/>
      <c r="M82" s="87"/>
      <c r="N82" s="87"/>
      <c r="O82" s="87"/>
      <c r="P82" s="87"/>
      <c r="Q82" s="88"/>
    </row>
    <row r="83" spans="1:17" s="75" customFormat="1" ht="14.25" customHeight="1">
      <c r="A83" s="75" t="s">
        <v>44</v>
      </c>
      <c r="C83" s="90"/>
      <c r="D83" s="64"/>
      <c r="E83" s="64"/>
      <c r="F83" s="64"/>
      <c r="G83" s="64"/>
      <c r="H83" s="65"/>
      <c r="I83" s="68"/>
      <c r="J83" s="67"/>
      <c r="K83" s="72"/>
      <c r="L83" s="86"/>
      <c r="M83" s="87"/>
      <c r="N83" s="87"/>
      <c r="O83" s="87"/>
      <c r="P83" s="87"/>
      <c r="Q83" s="88"/>
    </row>
    <row r="84" spans="1:17" s="75" customFormat="1" ht="14.25" customHeight="1">
      <c r="A84" s="75" t="s">
        <v>26</v>
      </c>
      <c r="C84" s="90">
        <v>335</v>
      </c>
      <c r="D84" s="64" t="s">
        <v>18</v>
      </c>
      <c r="E84" s="64" t="s">
        <v>39</v>
      </c>
      <c r="F84" s="64" t="s">
        <v>43</v>
      </c>
      <c r="G84" s="64"/>
      <c r="H84" s="65"/>
      <c r="I84" s="68"/>
      <c r="J84" s="67"/>
      <c r="K84" s="72"/>
      <c r="L84" s="86"/>
      <c r="M84" s="87"/>
      <c r="N84" s="87"/>
      <c r="O84" s="87"/>
      <c r="P84" s="87"/>
      <c r="Q84" s="88"/>
    </row>
    <row r="85" spans="1:17" s="75" customFormat="1" ht="14.25" customHeight="1">
      <c r="A85" s="75" t="s">
        <v>45</v>
      </c>
      <c r="C85" s="90"/>
      <c r="D85" s="64"/>
      <c r="E85" s="64"/>
      <c r="F85" s="64"/>
      <c r="G85" s="64"/>
      <c r="H85" s="65"/>
      <c r="I85" s="68"/>
      <c r="J85" s="67"/>
      <c r="K85" s="72"/>
      <c r="L85" s="86"/>
      <c r="M85" s="87"/>
      <c r="N85" s="87"/>
      <c r="O85" s="87"/>
      <c r="P85" s="87"/>
      <c r="Q85" s="88"/>
    </row>
    <row r="86" spans="1:17" s="75" customFormat="1" ht="14.25" customHeight="1">
      <c r="A86" s="75" t="s">
        <v>46</v>
      </c>
      <c r="C86" s="90">
        <v>335</v>
      </c>
      <c r="D86" s="64" t="s">
        <v>18</v>
      </c>
      <c r="E86" s="64" t="s">
        <v>39</v>
      </c>
      <c r="F86" s="64" t="s">
        <v>47</v>
      </c>
      <c r="G86" s="64"/>
      <c r="H86" s="65">
        <f>H88</f>
        <v>0</v>
      </c>
      <c r="I86" s="68"/>
      <c r="J86" s="67"/>
      <c r="K86" s="72"/>
      <c r="L86" s="86"/>
      <c r="M86" s="87"/>
      <c r="N86" s="87"/>
      <c r="O86" s="87"/>
      <c r="P86" s="87"/>
      <c r="Q86" s="88"/>
    </row>
    <row r="87" spans="1:17" s="75" customFormat="1" ht="14.25" customHeight="1">
      <c r="A87" s="75" t="s">
        <v>44</v>
      </c>
      <c r="C87" s="90"/>
      <c r="D87" s="64"/>
      <c r="E87" s="64"/>
      <c r="F87" s="64"/>
      <c r="G87" s="64"/>
      <c r="H87" s="65"/>
      <c r="I87" s="68"/>
      <c r="J87" s="67"/>
      <c r="K87" s="72"/>
      <c r="L87" s="86"/>
      <c r="M87" s="87"/>
      <c r="N87" s="87"/>
      <c r="O87" s="87"/>
      <c r="P87" s="87"/>
      <c r="Q87" s="88"/>
    </row>
    <row r="88" spans="1:17" s="75" customFormat="1" ht="14.25" customHeight="1">
      <c r="A88" s="75" t="s">
        <v>26</v>
      </c>
      <c r="C88" s="90">
        <v>335</v>
      </c>
      <c r="D88" s="64" t="s">
        <v>18</v>
      </c>
      <c r="E88" s="64" t="s">
        <v>39</v>
      </c>
      <c r="F88" s="64" t="s">
        <v>48</v>
      </c>
      <c r="G88" s="64"/>
      <c r="H88" s="65"/>
      <c r="I88" s="68"/>
      <c r="J88" s="67"/>
      <c r="K88" s="72"/>
      <c r="L88" s="86"/>
      <c r="M88" s="87"/>
      <c r="N88" s="87"/>
      <c r="O88" s="87"/>
      <c r="P88" s="87"/>
      <c r="Q88" s="88"/>
    </row>
    <row r="89" spans="1:17" s="75" customFormat="1" ht="14.25" customHeight="1">
      <c r="A89" s="61" t="s">
        <v>49</v>
      </c>
      <c r="C89" s="90">
        <v>335</v>
      </c>
      <c r="D89" s="5" t="s">
        <v>18</v>
      </c>
      <c r="E89" s="5" t="s">
        <v>50</v>
      </c>
      <c r="F89" s="64"/>
      <c r="G89" s="64"/>
      <c r="H89" s="54">
        <f>H91</f>
        <v>1</v>
      </c>
      <c r="I89" s="68"/>
      <c r="J89" s="56"/>
      <c r="K89" s="72"/>
      <c r="L89" s="86"/>
      <c r="M89" s="87"/>
      <c r="N89" s="87"/>
      <c r="O89" s="87"/>
      <c r="P89" s="87"/>
      <c r="Q89" s="88"/>
    </row>
    <row r="90" spans="1:17" s="75" customFormat="1" ht="14.25" customHeight="1">
      <c r="A90" s="75" t="s">
        <v>49</v>
      </c>
      <c r="C90" s="90">
        <v>335</v>
      </c>
      <c r="D90" s="64" t="s">
        <v>18</v>
      </c>
      <c r="E90" s="64" t="s">
        <v>50</v>
      </c>
      <c r="F90" s="64" t="s">
        <v>51</v>
      </c>
      <c r="G90" s="64"/>
      <c r="H90" s="65">
        <f>H91</f>
        <v>1</v>
      </c>
      <c r="I90" s="68"/>
      <c r="J90" s="67"/>
      <c r="K90" s="72"/>
      <c r="L90" s="86"/>
      <c r="M90" s="87"/>
      <c r="N90" s="87"/>
      <c r="O90" s="87"/>
      <c r="P90" s="87"/>
      <c r="Q90" s="88"/>
    </row>
    <row r="91" spans="1:17" s="75" customFormat="1" ht="14.25" customHeight="1">
      <c r="A91" s="75" t="s">
        <v>190</v>
      </c>
      <c r="C91" s="90">
        <v>335</v>
      </c>
      <c r="D91" s="64" t="s">
        <v>18</v>
      </c>
      <c r="E91" s="64" t="s">
        <v>50</v>
      </c>
      <c r="F91" s="64" t="s">
        <v>52</v>
      </c>
      <c r="G91" s="64"/>
      <c r="H91" s="65">
        <f>H92</f>
        <v>1</v>
      </c>
      <c r="I91" s="68"/>
      <c r="J91" s="67"/>
      <c r="K91" s="72"/>
      <c r="L91" s="86"/>
      <c r="M91" s="87"/>
      <c r="N91" s="87"/>
      <c r="O91" s="87"/>
      <c r="P91" s="87"/>
      <c r="Q91" s="88"/>
    </row>
    <row r="92" spans="1:17" s="75" customFormat="1" ht="21" customHeight="1">
      <c r="A92" s="75" t="s">
        <v>191</v>
      </c>
      <c r="C92" s="90">
        <v>335</v>
      </c>
      <c r="D92" s="64" t="s">
        <v>18</v>
      </c>
      <c r="E92" s="64" t="s">
        <v>50</v>
      </c>
      <c r="F92" s="64" t="s">
        <v>53</v>
      </c>
      <c r="G92" s="64" t="s">
        <v>192</v>
      </c>
      <c r="H92" s="65">
        <v>1</v>
      </c>
      <c r="I92" s="68"/>
      <c r="J92" s="67"/>
      <c r="K92" s="72"/>
      <c r="L92" s="86"/>
      <c r="M92" s="87"/>
      <c r="N92" s="87"/>
      <c r="O92" s="87"/>
      <c r="P92" s="87"/>
      <c r="Q92" s="88"/>
    </row>
    <row r="93" spans="1:17" ht="23.25" customHeight="1">
      <c r="A93" s="91" t="s">
        <v>54</v>
      </c>
      <c r="B93" s="76"/>
      <c r="C93" s="71">
        <v>335</v>
      </c>
      <c r="D93" s="5" t="str">
        <f>D$13</f>
        <v>01</v>
      </c>
      <c r="E93" s="5" t="s">
        <v>168</v>
      </c>
      <c r="F93" s="64"/>
      <c r="G93" s="64"/>
      <c r="H93" s="110">
        <f>H95+H114+H115+H125</f>
        <v>59.800000000000004</v>
      </c>
      <c r="I93" s="55" t="e">
        <f>I95+#REF!+#REF!+#REF!+#REF!+#REF!+I106</f>
        <v>#REF!</v>
      </c>
      <c r="J93" s="110">
        <f>J95+J114+J115+J125+J98</f>
        <v>40.900000000000006</v>
      </c>
      <c r="K93" s="72">
        <f>J93/H93*100</f>
        <v>68.39464882943145</v>
      </c>
      <c r="L93" s="30"/>
      <c r="M93" s="31"/>
      <c r="N93" s="31"/>
      <c r="O93" s="31"/>
      <c r="P93" s="31"/>
      <c r="Q93" s="9"/>
    </row>
    <row r="94" spans="1:17" ht="16.5" customHeight="1">
      <c r="A94" s="75" t="s">
        <v>23</v>
      </c>
      <c r="B94" s="76"/>
      <c r="C94" s="71"/>
      <c r="D94" s="5"/>
      <c r="E94" s="5"/>
      <c r="F94" s="64"/>
      <c r="G94" s="64"/>
      <c r="H94" s="54"/>
      <c r="I94" s="55"/>
      <c r="J94" s="111"/>
      <c r="K94" s="72"/>
      <c r="L94" s="30"/>
      <c r="M94" s="31"/>
      <c r="N94" s="31"/>
      <c r="O94" s="31"/>
      <c r="P94" s="31"/>
      <c r="Q94" s="9"/>
    </row>
    <row r="95" spans="1:17" ht="14.25" customHeight="1">
      <c r="A95" s="79" t="s">
        <v>55</v>
      </c>
      <c r="B95" s="76"/>
      <c r="C95" s="92">
        <v>335</v>
      </c>
      <c r="D95" s="64" t="str">
        <f>D$13</f>
        <v>01</v>
      </c>
      <c r="E95" s="64" t="s">
        <v>168</v>
      </c>
      <c r="F95" s="3" t="s">
        <v>287</v>
      </c>
      <c r="G95" s="64"/>
      <c r="H95" s="65">
        <f>H97</f>
        <v>1</v>
      </c>
      <c r="I95" s="66" t="e">
        <f>#REF!+#REF!+I97</f>
        <v>#REF!</v>
      </c>
      <c r="J95" s="115">
        <f>J97</f>
        <v>0</v>
      </c>
      <c r="K95" s="72">
        <f>J95/H95*100</f>
        <v>0</v>
      </c>
      <c r="L95" s="30"/>
      <c r="M95" s="31"/>
      <c r="N95" s="31"/>
      <c r="O95" s="31"/>
      <c r="P95" s="31"/>
      <c r="Q95" s="9"/>
    </row>
    <row r="96" spans="1:17" ht="16.5" customHeight="1">
      <c r="A96" s="75" t="s">
        <v>57</v>
      </c>
      <c r="B96" s="76"/>
      <c r="C96" s="71"/>
      <c r="D96" s="64"/>
      <c r="E96" s="64"/>
      <c r="F96" s="64"/>
      <c r="G96" s="64"/>
      <c r="H96" s="65"/>
      <c r="I96" s="72"/>
      <c r="J96" s="115"/>
      <c r="K96" s="72"/>
      <c r="L96" s="30"/>
      <c r="M96" s="31"/>
      <c r="N96" s="31"/>
      <c r="O96" s="31"/>
      <c r="P96" s="31"/>
      <c r="Q96" s="9"/>
    </row>
    <row r="97" spans="1:17" ht="18" customHeight="1">
      <c r="A97" s="75" t="s">
        <v>58</v>
      </c>
      <c r="B97" s="76"/>
      <c r="C97" s="92">
        <v>335</v>
      </c>
      <c r="D97" s="64" t="str">
        <f>D$13</f>
        <v>01</v>
      </c>
      <c r="E97" s="64" t="str">
        <f>E93</f>
        <v>13</v>
      </c>
      <c r="F97" s="3" t="s">
        <v>287</v>
      </c>
      <c r="G97" s="64"/>
      <c r="H97" s="65">
        <f>H98+H100</f>
        <v>1</v>
      </c>
      <c r="I97" s="66">
        <f>I99</f>
        <v>29666.1</v>
      </c>
      <c r="J97" s="115"/>
      <c r="K97" s="72">
        <f>J97/H97*100</f>
        <v>0</v>
      </c>
      <c r="L97" s="30"/>
      <c r="M97" s="31"/>
      <c r="N97" s="31"/>
      <c r="O97" s="31"/>
      <c r="P97" s="31"/>
      <c r="Q97" s="9"/>
    </row>
    <row r="98" spans="1:17" ht="18" customHeight="1">
      <c r="A98" s="80" t="s">
        <v>180</v>
      </c>
      <c r="B98" s="76"/>
      <c r="C98" s="100" t="s">
        <v>122</v>
      </c>
      <c r="D98" s="3">
        <f>D$19</f>
        <v>0</v>
      </c>
      <c r="E98" s="3" t="s">
        <v>168</v>
      </c>
      <c r="F98" s="3" t="s">
        <v>287</v>
      </c>
      <c r="G98" s="3" t="s">
        <v>183</v>
      </c>
      <c r="H98" s="133">
        <v>0.5</v>
      </c>
      <c r="I98" s="66"/>
      <c r="J98" s="115">
        <v>0.1</v>
      </c>
      <c r="K98" s="72">
        <f>J98/H98*100</f>
        <v>20</v>
      </c>
      <c r="L98" s="30"/>
      <c r="M98" s="31"/>
      <c r="N98" s="31"/>
      <c r="O98" s="31"/>
      <c r="P98" s="31"/>
      <c r="Q98" s="9"/>
    </row>
    <row r="99" spans="1:17" ht="12.75" customHeight="1">
      <c r="A99" s="62" t="s">
        <v>187</v>
      </c>
      <c r="B99" s="76"/>
      <c r="C99" s="127"/>
      <c r="D99" s="132"/>
      <c r="E99" s="132"/>
      <c r="F99" s="132"/>
      <c r="G99" s="132"/>
      <c r="H99" s="134"/>
      <c r="I99" s="68">
        <f>29666.1</f>
        <v>29666.1</v>
      </c>
      <c r="J99" s="115"/>
      <c r="K99" s="72"/>
      <c r="L99" s="30"/>
      <c r="M99" s="31"/>
      <c r="N99" s="31"/>
      <c r="O99" s="31"/>
      <c r="P99" s="31"/>
      <c r="Q99" s="9"/>
    </row>
    <row r="100" spans="1:17" ht="20.25" customHeight="1">
      <c r="A100" s="80" t="s">
        <v>194</v>
      </c>
      <c r="B100" s="76"/>
      <c r="C100" s="100" t="s">
        <v>122</v>
      </c>
      <c r="D100" s="3">
        <f>D$19</f>
        <v>0</v>
      </c>
      <c r="E100" s="3" t="str">
        <f>E93</f>
        <v>13</v>
      </c>
      <c r="F100" s="3" t="s">
        <v>287</v>
      </c>
      <c r="G100" s="3" t="s">
        <v>189</v>
      </c>
      <c r="H100" s="133">
        <v>0.5</v>
      </c>
      <c r="I100" s="68"/>
      <c r="J100" s="115"/>
      <c r="K100" s="72">
        <f aca="true" t="shared" si="0" ref="K100:K107">J100/H100*100</f>
        <v>0</v>
      </c>
      <c r="L100" s="30"/>
      <c r="M100" s="31"/>
      <c r="N100" s="31"/>
      <c r="O100" s="31"/>
      <c r="P100" s="31"/>
      <c r="Q100" s="9"/>
    </row>
    <row r="101" spans="1:17" ht="14.25" customHeight="1" hidden="1">
      <c r="A101" s="62"/>
      <c r="B101" s="62"/>
      <c r="C101" s="63"/>
      <c r="D101" s="64" t="str">
        <f>D13</f>
        <v>01</v>
      </c>
      <c r="E101" s="64" t="str">
        <f>E93</f>
        <v>13</v>
      </c>
      <c r="F101" s="64" t="e">
        <f>#REF!</f>
        <v>#REF!</v>
      </c>
      <c r="G101" s="64" t="s">
        <v>59</v>
      </c>
      <c r="H101" s="65"/>
      <c r="I101" s="68"/>
      <c r="J101" s="67"/>
      <c r="K101" s="72" t="e">
        <f t="shared" si="0"/>
        <v>#DIV/0!</v>
      </c>
      <c r="L101" s="69"/>
      <c r="M101" s="19"/>
      <c r="N101" s="19"/>
      <c r="O101" s="19"/>
      <c r="P101" s="19"/>
      <c r="Q101" s="9"/>
    </row>
    <row r="102" spans="1:17" ht="14.25" customHeight="1" hidden="1">
      <c r="A102" s="62" t="s">
        <v>60</v>
      </c>
      <c r="B102" s="62"/>
      <c r="C102" s="63"/>
      <c r="D102" s="64" t="str">
        <f>D13</f>
        <v>01</v>
      </c>
      <c r="E102" s="64" t="str">
        <f>E93</f>
        <v>13</v>
      </c>
      <c r="F102" s="64" t="e">
        <f>#REF!</f>
        <v>#REF!</v>
      </c>
      <c r="G102" s="64" t="s">
        <v>61</v>
      </c>
      <c r="H102" s="65"/>
      <c r="I102" s="68"/>
      <c r="J102" s="67"/>
      <c r="K102" s="72" t="e">
        <f t="shared" si="0"/>
        <v>#DIV/0!</v>
      </c>
      <c r="L102" s="69"/>
      <c r="M102" s="19"/>
      <c r="N102" s="19"/>
      <c r="O102" s="19"/>
      <c r="P102" s="19"/>
      <c r="Q102" s="9"/>
    </row>
    <row r="103" spans="1:17" ht="14.25" customHeight="1" hidden="1">
      <c r="A103" s="75" t="s">
        <v>62</v>
      </c>
      <c r="B103" s="62"/>
      <c r="C103" s="63"/>
      <c r="D103" s="64" t="str">
        <f>D$13</f>
        <v>01</v>
      </c>
      <c r="E103" s="64" t="str">
        <f>E$93</f>
        <v>13</v>
      </c>
      <c r="F103" s="64" t="s">
        <v>63</v>
      </c>
      <c r="G103" s="64"/>
      <c r="H103" s="65">
        <f>H105</f>
        <v>0</v>
      </c>
      <c r="I103" s="68"/>
      <c r="J103" s="67">
        <f>J105</f>
        <v>0</v>
      </c>
      <c r="K103" s="72" t="e">
        <f t="shared" si="0"/>
        <v>#DIV/0!</v>
      </c>
      <c r="L103" s="69"/>
      <c r="M103" s="19"/>
      <c r="N103" s="19"/>
      <c r="O103" s="19"/>
      <c r="P103" s="19"/>
      <c r="Q103" s="9"/>
    </row>
    <row r="104" spans="1:17" ht="14.25" customHeight="1" hidden="1">
      <c r="A104" s="75" t="s">
        <v>64</v>
      </c>
      <c r="B104" s="62"/>
      <c r="C104" s="63"/>
      <c r="D104" s="64"/>
      <c r="E104" s="64"/>
      <c r="F104" s="64"/>
      <c r="G104" s="64"/>
      <c r="H104" s="65"/>
      <c r="I104" s="68"/>
      <c r="J104" s="67"/>
      <c r="K104" s="72" t="e">
        <f t="shared" si="0"/>
        <v>#DIV/0!</v>
      </c>
      <c r="L104" s="69"/>
      <c r="M104" s="19"/>
      <c r="N104" s="19"/>
      <c r="O104" s="19"/>
      <c r="P104" s="19"/>
      <c r="Q104" s="9"/>
    </row>
    <row r="105" spans="1:17" ht="14.25" customHeight="1" hidden="1">
      <c r="A105" s="75" t="s">
        <v>65</v>
      </c>
      <c r="B105" s="62"/>
      <c r="C105" s="63"/>
      <c r="D105" s="64" t="str">
        <f>D$13</f>
        <v>01</v>
      </c>
      <c r="E105" s="64" t="str">
        <f>E$93</f>
        <v>13</v>
      </c>
      <c r="F105" s="64" t="str">
        <f>F103</f>
        <v>102 00 00</v>
      </c>
      <c r="G105" s="64" t="s">
        <v>66</v>
      </c>
      <c r="H105" s="65"/>
      <c r="I105" s="68"/>
      <c r="J105" s="67"/>
      <c r="K105" s="72" t="e">
        <f t="shared" si="0"/>
        <v>#DIV/0!</v>
      </c>
      <c r="L105" s="69"/>
      <c r="M105" s="19"/>
      <c r="N105" s="19"/>
      <c r="O105" s="19"/>
      <c r="P105" s="19"/>
      <c r="Q105" s="9"/>
    </row>
    <row r="106" spans="1:17" ht="14.25" customHeight="1" hidden="1">
      <c r="A106" s="93" t="s">
        <v>67</v>
      </c>
      <c r="B106" s="62"/>
      <c r="C106" s="63"/>
      <c r="D106" s="64" t="str">
        <f>D$13</f>
        <v>01</v>
      </c>
      <c r="E106" s="64" t="str">
        <f>E$93</f>
        <v>13</v>
      </c>
      <c r="F106" s="64" t="s">
        <v>68</v>
      </c>
      <c r="G106" s="64"/>
      <c r="H106" s="65">
        <f>H107</f>
        <v>0</v>
      </c>
      <c r="I106" s="66">
        <f>I107</f>
        <v>2628613.3000000003</v>
      </c>
      <c r="J106" s="67">
        <f>J107</f>
        <v>0</v>
      </c>
      <c r="K106" s="72" t="e">
        <f t="shared" si="0"/>
        <v>#DIV/0!</v>
      </c>
      <c r="L106" s="69"/>
      <c r="M106" s="19"/>
      <c r="N106" s="19"/>
      <c r="O106" s="19"/>
      <c r="P106" s="19"/>
      <c r="Q106" s="9"/>
    </row>
    <row r="107" spans="1:17" ht="0.75" customHeight="1" hidden="1">
      <c r="A107" s="93" t="s">
        <v>67</v>
      </c>
      <c r="B107" s="62"/>
      <c r="C107" s="63"/>
      <c r="D107" s="64" t="str">
        <f>D$13</f>
        <v>01</v>
      </c>
      <c r="E107" s="64" t="str">
        <f>E$93</f>
        <v>13</v>
      </c>
      <c r="F107" s="64" t="str">
        <f>F106</f>
        <v>999 00 00</v>
      </c>
      <c r="G107" s="64" t="s">
        <v>69</v>
      </c>
      <c r="H107" s="65">
        <f>80000-80000</f>
        <v>0</v>
      </c>
      <c r="I107" s="68">
        <f>425815+2240540.1-37435.8-306</f>
        <v>2628613.3000000003</v>
      </c>
      <c r="J107" s="67">
        <f>80000-80000</f>
        <v>0</v>
      </c>
      <c r="K107" s="72" t="e">
        <f t="shared" si="0"/>
        <v>#DIV/0!</v>
      </c>
      <c r="L107" s="69"/>
      <c r="M107" s="19"/>
      <c r="N107" s="19"/>
      <c r="O107" s="19"/>
      <c r="P107" s="19"/>
      <c r="Q107" s="9"/>
    </row>
    <row r="108" spans="1:17" ht="16.5" customHeight="1">
      <c r="A108" s="119" t="s">
        <v>165</v>
      </c>
      <c r="B108" s="116"/>
      <c r="C108" s="117"/>
      <c r="D108" s="117"/>
      <c r="E108" s="117"/>
      <c r="F108" s="117"/>
      <c r="G108" s="118"/>
      <c r="H108" s="143">
        <f>H114</f>
        <v>20</v>
      </c>
      <c r="I108" s="68"/>
      <c r="J108" s="143">
        <f>J114</f>
        <v>13</v>
      </c>
      <c r="K108" s="72"/>
      <c r="L108" s="69"/>
      <c r="M108" s="19"/>
      <c r="N108" s="19"/>
      <c r="O108" s="19"/>
      <c r="P108" s="19"/>
      <c r="Q108" s="9"/>
    </row>
    <row r="109" spans="1:17" ht="17.25" customHeight="1">
      <c r="A109" s="119" t="s">
        <v>166</v>
      </c>
      <c r="B109" s="116"/>
      <c r="C109" s="117"/>
      <c r="D109" s="117"/>
      <c r="E109" s="117"/>
      <c r="F109" s="117"/>
      <c r="G109" s="118"/>
      <c r="H109" s="65"/>
      <c r="I109" s="68"/>
      <c r="J109" s="67"/>
      <c r="K109" s="72"/>
      <c r="L109" s="69"/>
      <c r="M109" s="19"/>
      <c r="N109" s="19"/>
      <c r="O109" s="19"/>
      <c r="P109" s="19"/>
      <c r="Q109" s="9"/>
    </row>
    <row r="110" spans="1:17" ht="17.25" customHeight="1">
      <c r="A110" s="119" t="s">
        <v>167</v>
      </c>
      <c r="B110" s="116"/>
      <c r="C110" s="100" t="s">
        <v>122</v>
      </c>
      <c r="D110" s="3" t="s">
        <v>18</v>
      </c>
      <c r="E110" s="3" t="s">
        <v>168</v>
      </c>
      <c r="F110" s="117" t="s">
        <v>286</v>
      </c>
      <c r="H110" s="160">
        <f>+H113</f>
        <v>20</v>
      </c>
      <c r="I110" s="68"/>
      <c r="J110" s="67">
        <f>J113</f>
        <v>13</v>
      </c>
      <c r="K110" s="72"/>
      <c r="L110" s="69"/>
      <c r="M110" s="19"/>
      <c r="N110" s="19"/>
      <c r="O110" s="19"/>
      <c r="P110" s="19"/>
      <c r="Q110" s="9"/>
    </row>
    <row r="111" spans="1:17" ht="17.25" customHeight="1">
      <c r="A111" s="119" t="s">
        <v>214</v>
      </c>
      <c r="B111" s="62"/>
      <c r="C111" s="100"/>
      <c r="H111" s="160"/>
      <c r="I111" s="68"/>
      <c r="J111" s="67"/>
      <c r="K111" s="72"/>
      <c r="L111" s="69"/>
      <c r="M111" s="19"/>
      <c r="N111" s="19"/>
      <c r="O111" s="19"/>
      <c r="P111" s="19"/>
      <c r="Q111" s="9"/>
    </row>
    <row r="112" spans="1:17" ht="17.25" customHeight="1">
      <c r="A112" s="119" t="s">
        <v>215</v>
      </c>
      <c r="B112" s="62"/>
      <c r="C112" s="100"/>
      <c r="H112" s="160"/>
      <c r="I112" s="68"/>
      <c r="J112" s="67"/>
      <c r="K112" s="72"/>
      <c r="L112" s="69"/>
      <c r="M112" s="19"/>
      <c r="N112" s="19"/>
      <c r="O112" s="19"/>
      <c r="P112" s="19"/>
      <c r="Q112" s="9"/>
    </row>
    <row r="113" spans="1:17" ht="17.25" customHeight="1">
      <c r="A113" s="119" t="s">
        <v>202</v>
      </c>
      <c r="B113" s="62"/>
      <c r="C113" s="100" t="s">
        <v>216</v>
      </c>
      <c r="D113" s="3" t="s">
        <v>18</v>
      </c>
      <c r="E113" s="3" t="s">
        <v>217</v>
      </c>
      <c r="F113" s="117" t="s">
        <v>286</v>
      </c>
      <c r="H113" s="160">
        <f>H114</f>
        <v>20</v>
      </c>
      <c r="I113" s="68"/>
      <c r="J113" s="67">
        <f>J114</f>
        <v>13</v>
      </c>
      <c r="K113" s="72"/>
      <c r="L113" s="69"/>
      <c r="M113" s="19"/>
      <c r="N113" s="19"/>
      <c r="O113" s="19"/>
      <c r="P113" s="19"/>
      <c r="Q113" s="9"/>
    </row>
    <row r="114" spans="1:17" ht="33" customHeight="1">
      <c r="A114" s="108" t="s">
        <v>193</v>
      </c>
      <c r="B114" s="116"/>
      <c r="C114" s="117" t="s">
        <v>122</v>
      </c>
      <c r="D114" s="117" t="s">
        <v>18</v>
      </c>
      <c r="E114" s="117" t="s">
        <v>168</v>
      </c>
      <c r="F114" s="117" t="s">
        <v>286</v>
      </c>
      <c r="G114" s="142">
        <v>244</v>
      </c>
      <c r="H114" s="143">
        <v>20</v>
      </c>
      <c r="I114" s="68"/>
      <c r="J114" s="115">
        <v>13</v>
      </c>
      <c r="K114" s="72"/>
      <c r="L114" s="69"/>
      <c r="M114" s="19"/>
      <c r="N114" s="19"/>
      <c r="O114" s="19"/>
      <c r="P114" s="19"/>
      <c r="Q114" s="9"/>
    </row>
    <row r="115" spans="1:17" ht="21" customHeight="1">
      <c r="A115" s="80" t="s">
        <v>278</v>
      </c>
      <c r="B115" s="116"/>
      <c r="C115" s="117" t="s">
        <v>122</v>
      </c>
      <c r="D115" s="117" t="s">
        <v>18</v>
      </c>
      <c r="E115" s="117" t="s">
        <v>168</v>
      </c>
      <c r="F115" s="117" t="s">
        <v>279</v>
      </c>
      <c r="G115" s="142"/>
      <c r="H115" s="65">
        <f>H121</f>
        <v>34.1</v>
      </c>
      <c r="I115" s="68"/>
      <c r="J115" s="67">
        <f>J121</f>
        <v>23.1</v>
      </c>
      <c r="K115" s="72"/>
      <c r="L115" s="69"/>
      <c r="M115" s="19"/>
      <c r="N115" s="19"/>
      <c r="O115" s="19"/>
      <c r="P115" s="19"/>
      <c r="Q115" s="9"/>
    </row>
    <row r="116" spans="1:17" ht="21" customHeight="1">
      <c r="A116" s="80" t="s">
        <v>206</v>
      </c>
      <c r="B116" s="116"/>
      <c r="C116" s="117"/>
      <c r="D116" s="117"/>
      <c r="E116" s="117"/>
      <c r="F116" s="117"/>
      <c r="G116" s="142"/>
      <c r="H116" s="65"/>
      <c r="I116" s="68"/>
      <c r="J116" s="67"/>
      <c r="K116" s="72"/>
      <c r="L116" s="69"/>
      <c r="M116" s="19"/>
      <c r="N116" s="19"/>
      <c r="O116" s="19"/>
      <c r="P116" s="19"/>
      <c r="Q116" s="9"/>
    </row>
    <row r="117" spans="1:17" ht="21" customHeight="1">
      <c r="A117" s="119" t="s">
        <v>207</v>
      </c>
      <c r="B117" s="116"/>
      <c r="C117" s="117"/>
      <c r="D117" s="117"/>
      <c r="E117" s="117"/>
      <c r="F117" s="117"/>
      <c r="G117" s="142"/>
      <c r="H117" s="65"/>
      <c r="I117" s="68"/>
      <c r="J117" s="67"/>
      <c r="K117" s="72"/>
      <c r="L117" s="69"/>
      <c r="M117" s="19"/>
      <c r="N117" s="19"/>
      <c r="O117" s="19"/>
      <c r="P117" s="19"/>
      <c r="Q117" s="9"/>
    </row>
    <row r="118" spans="1:17" ht="0.75" customHeight="1">
      <c r="A118" s="93"/>
      <c r="B118" s="116"/>
      <c r="C118" s="117"/>
      <c r="D118" s="117"/>
      <c r="E118" s="117"/>
      <c r="F118" s="117"/>
      <c r="G118" s="142"/>
      <c r="H118" s="65"/>
      <c r="I118" s="68"/>
      <c r="J118" s="67"/>
      <c r="K118" s="72"/>
      <c r="L118" s="69"/>
      <c r="M118" s="19"/>
      <c r="N118" s="19"/>
      <c r="O118" s="19"/>
      <c r="P118" s="19"/>
      <c r="Q118" s="9"/>
    </row>
    <row r="119" spans="1:17" ht="22.5" customHeight="1">
      <c r="A119" s="93" t="s">
        <v>208</v>
      </c>
      <c r="B119" s="116"/>
      <c r="C119" s="117"/>
      <c r="D119" s="117"/>
      <c r="E119" s="117"/>
      <c r="F119" s="117"/>
      <c r="G119" s="142"/>
      <c r="H119" s="65"/>
      <c r="I119" s="68"/>
      <c r="J119" s="67"/>
      <c r="K119" s="72"/>
      <c r="L119" s="69"/>
      <c r="M119" s="19"/>
      <c r="N119" s="19"/>
      <c r="O119" s="19"/>
      <c r="P119" s="19"/>
      <c r="Q119" s="9"/>
    </row>
    <row r="120" spans="1:17" ht="3" customHeight="1">
      <c r="A120" s="93"/>
      <c r="B120" s="116"/>
      <c r="C120" s="117"/>
      <c r="D120" s="117"/>
      <c r="E120" s="117"/>
      <c r="F120" s="117"/>
      <c r="G120" s="142"/>
      <c r="H120" s="65"/>
      <c r="I120" s="68"/>
      <c r="J120" s="67"/>
      <c r="K120" s="72"/>
      <c r="L120" s="69"/>
      <c r="M120" s="19"/>
      <c r="N120" s="19"/>
      <c r="O120" s="19"/>
      <c r="P120" s="19"/>
      <c r="Q120" s="9"/>
    </row>
    <row r="121" spans="1:17" ht="30.75" customHeight="1">
      <c r="A121" s="62" t="s">
        <v>209</v>
      </c>
      <c r="B121" s="116"/>
      <c r="C121" s="117" t="s">
        <v>122</v>
      </c>
      <c r="D121" s="117" t="s">
        <v>18</v>
      </c>
      <c r="E121" s="117" t="s">
        <v>168</v>
      </c>
      <c r="F121" s="117" t="s">
        <v>279</v>
      </c>
      <c r="G121" s="142" t="s">
        <v>189</v>
      </c>
      <c r="H121" s="65">
        <v>34.1</v>
      </c>
      <c r="I121" s="68"/>
      <c r="J121" s="67">
        <v>23.1</v>
      </c>
      <c r="K121" s="72">
        <f>J121/H121*100</f>
        <v>67.74193548387098</v>
      </c>
      <c r="L121" s="69"/>
      <c r="M121" s="19"/>
      <c r="N121" s="19"/>
      <c r="O121" s="19"/>
      <c r="P121" s="19"/>
      <c r="Q121" s="9"/>
    </row>
    <row r="122" spans="1:17" ht="30.75" customHeight="1">
      <c r="A122" s="80" t="s">
        <v>278</v>
      </c>
      <c r="B122" s="116"/>
      <c r="C122" s="117"/>
      <c r="D122" s="117"/>
      <c r="E122" s="117"/>
      <c r="F122" s="117"/>
      <c r="G122" s="142"/>
      <c r="H122" s="65"/>
      <c r="I122" s="68"/>
      <c r="J122" s="67"/>
      <c r="K122" s="72"/>
      <c r="L122" s="69"/>
      <c r="M122" s="19"/>
      <c r="N122" s="19"/>
      <c r="O122" s="19"/>
      <c r="P122" s="19"/>
      <c r="Q122" s="9"/>
    </row>
    <row r="123" spans="1:17" ht="30.75" customHeight="1">
      <c r="A123" s="80" t="s">
        <v>206</v>
      </c>
      <c r="B123" s="116"/>
      <c r="C123" s="117"/>
      <c r="D123" s="117"/>
      <c r="E123" s="117"/>
      <c r="F123" s="117"/>
      <c r="G123" s="142"/>
      <c r="H123" s="65"/>
      <c r="I123" s="68"/>
      <c r="J123" s="67"/>
      <c r="K123" s="72"/>
      <c r="L123" s="69"/>
      <c r="M123" s="19"/>
      <c r="N123" s="19"/>
      <c r="O123" s="19"/>
      <c r="P123" s="19"/>
      <c r="Q123" s="9"/>
    </row>
    <row r="124" spans="1:17" ht="30.75" customHeight="1">
      <c r="A124" s="119" t="s">
        <v>207</v>
      </c>
      <c r="B124" s="116"/>
      <c r="C124" s="117"/>
      <c r="D124" s="117"/>
      <c r="E124" s="117"/>
      <c r="F124" s="117"/>
      <c r="G124" s="142"/>
      <c r="H124" s="65"/>
      <c r="I124" s="68"/>
      <c r="J124" s="67"/>
      <c r="K124" s="72"/>
      <c r="L124" s="69"/>
      <c r="M124" s="19"/>
      <c r="N124" s="19"/>
      <c r="O124" s="19"/>
      <c r="P124" s="19"/>
      <c r="Q124" s="9"/>
    </row>
    <row r="125" spans="1:17" ht="30.75" customHeight="1">
      <c r="A125" s="93" t="s">
        <v>208</v>
      </c>
      <c r="B125" s="116"/>
      <c r="C125" s="117" t="s">
        <v>122</v>
      </c>
      <c r="D125" s="117" t="s">
        <v>18</v>
      </c>
      <c r="E125" s="117" t="s">
        <v>168</v>
      </c>
      <c r="F125" s="117" t="s">
        <v>302</v>
      </c>
      <c r="G125" s="142"/>
      <c r="H125" s="65">
        <f>H126</f>
        <v>4.7</v>
      </c>
      <c r="I125" s="68"/>
      <c r="J125" s="65">
        <f>J126</f>
        <v>4.7</v>
      </c>
      <c r="K125" s="72"/>
      <c r="L125" s="69"/>
      <c r="M125" s="19"/>
      <c r="N125" s="19"/>
      <c r="O125" s="19"/>
      <c r="P125" s="19"/>
      <c r="Q125" s="9"/>
    </row>
    <row r="126" spans="1:17" ht="30.75" customHeight="1">
      <c r="A126" s="62" t="s">
        <v>209</v>
      </c>
      <c r="B126" s="116"/>
      <c r="C126" s="117" t="s">
        <v>122</v>
      </c>
      <c r="D126" s="117" t="s">
        <v>18</v>
      </c>
      <c r="E126" s="117" t="s">
        <v>168</v>
      </c>
      <c r="F126" s="117" t="s">
        <v>302</v>
      </c>
      <c r="G126" s="142" t="s">
        <v>189</v>
      </c>
      <c r="H126" s="65">
        <v>4.7</v>
      </c>
      <c r="I126" s="68"/>
      <c r="J126" s="67">
        <v>4.7</v>
      </c>
      <c r="K126" s="72"/>
      <c r="L126" s="69"/>
      <c r="M126" s="19"/>
      <c r="N126" s="19"/>
      <c r="O126" s="19"/>
      <c r="P126" s="19"/>
      <c r="Q126" s="9"/>
    </row>
    <row r="127" spans="1:17" s="17" customFormat="1" ht="16.5" customHeight="1">
      <c r="A127" s="103" t="s">
        <v>70</v>
      </c>
      <c r="B127" s="53"/>
      <c r="C127" s="33">
        <v>335</v>
      </c>
      <c r="D127" s="5" t="s">
        <v>22</v>
      </c>
      <c r="E127" s="5"/>
      <c r="F127" s="5"/>
      <c r="G127" s="5"/>
      <c r="H127" s="54">
        <f>H128</f>
        <v>173.5</v>
      </c>
      <c r="I127" s="68"/>
      <c r="J127" s="56">
        <f>J128</f>
        <v>173.5</v>
      </c>
      <c r="K127" s="72">
        <f>J127/H127*100</f>
        <v>100</v>
      </c>
      <c r="L127" s="94"/>
      <c r="M127" s="95"/>
      <c r="N127" s="95"/>
      <c r="O127" s="95"/>
      <c r="P127" s="95"/>
      <c r="Q127" s="16"/>
    </row>
    <row r="128" spans="1:17" ht="36" customHeight="1">
      <c r="A128" s="93" t="s">
        <v>71</v>
      </c>
      <c r="B128" s="62"/>
      <c r="C128" s="63">
        <v>335</v>
      </c>
      <c r="D128" s="64" t="s">
        <v>22</v>
      </c>
      <c r="E128" s="64" t="s">
        <v>72</v>
      </c>
      <c r="F128" s="64"/>
      <c r="G128" s="64"/>
      <c r="H128" s="65">
        <f>H130</f>
        <v>173.5</v>
      </c>
      <c r="I128" s="68"/>
      <c r="J128" s="65">
        <f>J130</f>
        <v>173.5</v>
      </c>
      <c r="K128" s="72">
        <f>J128/H128*100</f>
        <v>100</v>
      </c>
      <c r="L128" s="69"/>
      <c r="M128" s="19"/>
      <c r="N128" s="19"/>
      <c r="O128" s="19"/>
      <c r="P128" s="19"/>
      <c r="Q128" s="9"/>
    </row>
    <row r="129" spans="1:17" ht="14.25" customHeight="1">
      <c r="A129" s="93" t="s">
        <v>23</v>
      </c>
      <c r="B129" s="62"/>
      <c r="C129" s="63"/>
      <c r="D129" s="64"/>
      <c r="E129" s="64"/>
      <c r="F129" s="64"/>
      <c r="G129" s="64"/>
      <c r="H129" s="65"/>
      <c r="I129" s="68"/>
      <c r="J129" s="67"/>
      <c r="K129" s="72"/>
      <c r="L129" s="69"/>
      <c r="M129" s="19"/>
      <c r="N129" s="19"/>
      <c r="O129" s="19"/>
      <c r="P129" s="19"/>
      <c r="Q129" s="9"/>
    </row>
    <row r="130" spans="1:17" ht="14.25" customHeight="1">
      <c r="A130" s="93" t="s">
        <v>73</v>
      </c>
      <c r="B130" s="62"/>
      <c r="C130" s="63">
        <v>335</v>
      </c>
      <c r="D130" s="64" t="s">
        <v>22</v>
      </c>
      <c r="E130" s="64" t="s">
        <v>72</v>
      </c>
      <c r="F130" s="64" t="s">
        <v>56</v>
      </c>
      <c r="G130" s="64"/>
      <c r="H130" s="65">
        <f>H132</f>
        <v>173.5</v>
      </c>
      <c r="I130" s="68"/>
      <c r="J130" s="65">
        <f>J132</f>
        <v>173.5</v>
      </c>
      <c r="K130" s="72">
        <f>J130/H130*100</f>
        <v>100</v>
      </c>
      <c r="L130" s="69"/>
      <c r="M130" s="19"/>
      <c r="N130" s="19"/>
      <c r="O130" s="19"/>
      <c r="P130" s="19"/>
      <c r="Q130" s="9"/>
    </row>
    <row r="131" spans="1:17" ht="14.25" customHeight="1">
      <c r="A131" s="93" t="s">
        <v>74</v>
      </c>
      <c r="B131" s="62"/>
      <c r="C131" s="63"/>
      <c r="D131" s="64"/>
      <c r="E131" s="64"/>
      <c r="F131" s="64"/>
      <c r="G131" s="64"/>
      <c r="H131" s="65"/>
      <c r="I131" s="68"/>
      <c r="J131" s="67"/>
      <c r="K131" s="72"/>
      <c r="L131" s="69"/>
      <c r="M131" s="19"/>
      <c r="N131" s="19"/>
      <c r="O131" s="19"/>
      <c r="P131" s="19"/>
      <c r="Q131" s="9"/>
    </row>
    <row r="132" spans="1:17" ht="14.25" customHeight="1">
      <c r="A132" s="93" t="s">
        <v>75</v>
      </c>
      <c r="B132" s="62"/>
      <c r="C132" s="63">
        <v>335</v>
      </c>
      <c r="D132" s="64" t="s">
        <v>22</v>
      </c>
      <c r="E132" s="64" t="s">
        <v>72</v>
      </c>
      <c r="F132" s="64" t="s">
        <v>76</v>
      </c>
      <c r="G132" s="64"/>
      <c r="H132" s="65">
        <f>H133+H135</f>
        <v>173.5</v>
      </c>
      <c r="I132" s="68"/>
      <c r="J132" s="65">
        <f>J133+J135</f>
        <v>173.5</v>
      </c>
      <c r="K132" s="72">
        <f>J132/H132*100</f>
        <v>100</v>
      </c>
      <c r="L132" s="69"/>
      <c r="M132" s="19"/>
      <c r="N132" s="19"/>
      <c r="O132" s="19"/>
      <c r="P132" s="19"/>
      <c r="Q132" s="9"/>
    </row>
    <row r="133" spans="1:17" ht="14.25" customHeight="1">
      <c r="A133" s="80" t="s">
        <v>180</v>
      </c>
      <c r="B133" s="62"/>
      <c r="C133" s="100" t="s">
        <v>122</v>
      </c>
      <c r="D133" s="3" t="s">
        <v>22</v>
      </c>
      <c r="E133" s="3" t="s">
        <v>72</v>
      </c>
      <c r="F133" s="3" t="s">
        <v>76</v>
      </c>
      <c r="H133" s="160">
        <v>159</v>
      </c>
      <c r="I133" s="68"/>
      <c r="J133" s="67">
        <v>159</v>
      </c>
      <c r="K133" s="72"/>
      <c r="L133" s="69"/>
      <c r="M133" s="19"/>
      <c r="N133" s="19"/>
      <c r="O133" s="19"/>
      <c r="P133" s="19"/>
      <c r="Q133" s="9"/>
    </row>
    <row r="134" spans="1:17" ht="14.25" customHeight="1">
      <c r="A134" s="62" t="s">
        <v>187</v>
      </c>
      <c r="B134" s="62"/>
      <c r="C134" s="100"/>
      <c r="H134" s="129"/>
      <c r="I134" s="68"/>
      <c r="J134" s="67"/>
      <c r="K134" s="72"/>
      <c r="L134" s="69"/>
      <c r="M134" s="19"/>
      <c r="N134" s="19"/>
      <c r="O134" s="19"/>
      <c r="P134" s="19"/>
      <c r="Q134" s="9"/>
    </row>
    <row r="135" spans="1:17" ht="14.25" customHeight="1">
      <c r="A135" s="80" t="s">
        <v>188</v>
      </c>
      <c r="B135" s="62"/>
      <c r="C135" s="100" t="s">
        <v>122</v>
      </c>
      <c r="D135" s="3" t="s">
        <v>22</v>
      </c>
      <c r="E135" s="3" t="s">
        <v>72</v>
      </c>
      <c r="F135" s="3" t="s">
        <v>77</v>
      </c>
      <c r="G135" s="3" t="s">
        <v>189</v>
      </c>
      <c r="H135" s="129">
        <v>14.5</v>
      </c>
      <c r="I135" s="68"/>
      <c r="J135" s="67">
        <v>14.5</v>
      </c>
      <c r="K135" s="72">
        <f>J135/H135*100</f>
        <v>100</v>
      </c>
      <c r="L135" s="69"/>
      <c r="M135" s="19"/>
      <c r="N135" s="19"/>
      <c r="O135" s="19"/>
      <c r="P135" s="19"/>
      <c r="Q135" s="9"/>
    </row>
    <row r="136" spans="1:17" s="60" customFormat="1" ht="14.25" customHeight="1">
      <c r="A136" s="52" t="s">
        <v>78</v>
      </c>
      <c r="B136" s="53"/>
      <c r="C136" s="33"/>
      <c r="D136" s="5"/>
      <c r="E136" s="5"/>
      <c r="F136" s="5"/>
      <c r="G136" s="5"/>
      <c r="H136" s="54"/>
      <c r="I136" s="96"/>
      <c r="J136" s="56"/>
      <c r="K136" s="72"/>
      <c r="L136" s="97"/>
      <c r="M136" s="59"/>
      <c r="N136" s="59"/>
      <c r="O136" s="59"/>
      <c r="P136" s="59"/>
      <c r="Q136" s="59"/>
    </row>
    <row r="137" spans="1:17" s="60" customFormat="1" ht="17.25" customHeight="1">
      <c r="A137" s="52" t="s">
        <v>79</v>
      </c>
      <c r="B137" s="53"/>
      <c r="C137" s="33">
        <v>335</v>
      </c>
      <c r="D137" s="5" t="s">
        <v>72</v>
      </c>
      <c r="E137" s="5"/>
      <c r="F137" s="5"/>
      <c r="G137" s="5"/>
      <c r="H137" s="54">
        <f>H138</f>
        <v>74</v>
      </c>
      <c r="I137" s="55" t="e">
        <f>#REF!+#REF!+I138+#REF!</f>
        <v>#REF!</v>
      </c>
      <c r="J137" s="56">
        <f>J138</f>
        <v>73.3</v>
      </c>
      <c r="K137" s="72">
        <f>J137/H137*100</f>
        <v>99.05405405405405</v>
      </c>
      <c r="L137" s="58"/>
      <c r="M137" s="11"/>
      <c r="N137" s="11"/>
      <c r="O137" s="11"/>
      <c r="P137" s="11"/>
      <c r="Q137" s="59"/>
    </row>
    <row r="138" spans="1:17" ht="14.25" customHeight="1">
      <c r="A138" s="91" t="s">
        <v>80</v>
      </c>
      <c r="B138" s="76"/>
      <c r="C138" s="71">
        <v>335</v>
      </c>
      <c r="D138" s="5" t="str">
        <f>D$137</f>
        <v>03</v>
      </c>
      <c r="E138" s="5" t="s">
        <v>81</v>
      </c>
      <c r="F138" s="5"/>
      <c r="G138" s="5"/>
      <c r="H138" s="54">
        <f>H139</f>
        <v>74</v>
      </c>
      <c r="I138" s="55" t="e">
        <f>#REF!+I139+#REF!</f>
        <v>#REF!</v>
      </c>
      <c r="J138" s="56">
        <f>J139</f>
        <v>73.3</v>
      </c>
      <c r="K138" s="72">
        <f>J138/H138*100</f>
        <v>99.05405405405405</v>
      </c>
      <c r="L138" s="30"/>
      <c r="M138" s="31"/>
      <c r="N138" s="31"/>
      <c r="O138" s="31"/>
      <c r="P138" s="31"/>
      <c r="Q138" s="9"/>
    </row>
    <row r="139" spans="1:17" ht="14.25" customHeight="1">
      <c r="A139" s="75" t="s">
        <v>82</v>
      </c>
      <c r="B139" s="62"/>
      <c r="C139" s="63"/>
      <c r="D139" s="64" t="str">
        <f>D$137</f>
        <v>03</v>
      </c>
      <c r="E139" s="64" t="str">
        <f>E138</f>
        <v>10</v>
      </c>
      <c r="F139" s="64" t="s">
        <v>83</v>
      </c>
      <c r="G139" s="64"/>
      <c r="H139" s="65">
        <f>H141</f>
        <v>74</v>
      </c>
      <c r="I139" s="66">
        <f>I141</f>
        <v>238496</v>
      </c>
      <c r="J139" s="67">
        <f>J141</f>
        <v>73.3</v>
      </c>
      <c r="K139" s="72">
        <f>J139/H139*100</f>
        <v>99.05405405405405</v>
      </c>
      <c r="L139" s="69"/>
      <c r="M139" s="19"/>
      <c r="N139" s="19"/>
      <c r="O139" s="19"/>
      <c r="P139" s="19"/>
      <c r="Q139" s="9"/>
    </row>
    <row r="140" spans="1:17" ht="14.25" customHeight="1">
      <c r="A140" s="75" t="s">
        <v>84</v>
      </c>
      <c r="B140" s="62"/>
      <c r="C140" s="63"/>
      <c r="D140" s="64"/>
      <c r="E140" s="64"/>
      <c r="F140" s="64"/>
      <c r="G140" s="64"/>
      <c r="H140" s="65"/>
      <c r="I140" s="66"/>
      <c r="J140" s="67"/>
      <c r="K140" s="72"/>
      <c r="L140" s="69"/>
      <c r="M140" s="19"/>
      <c r="N140" s="19"/>
      <c r="O140" s="19"/>
      <c r="P140" s="19"/>
      <c r="Q140" s="9"/>
    </row>
    <row r="141" spans="1:17" ht="15" customHeight="1">
      <c r="A141" s="75" t="s">
        <v>85</v>
      </c>
      <c r="B141" s="62"/>
      <c r="C141" s="63">
        <v>335</v>
      </c>
      <c r="D141" s="64" t="str">
        <f>D$137</f>
        <v>03</v>
      </c>
      <c r="E141" s="64" t="str">
        <f>E138</f>
        <v>10</v>
      </c>
      <c r="F141" s="64" t="s">
        <v>86</v>
      </c>
      <c r="G141" s="64"/>
      <c r="H141" s="65">
        <f>H143</f>
        <v>74</v>
      </c>
      <c r="I141" s="66">
        <f>I143</f>
        <v>238496</v>
      </c>
      <c r="J141" s="67">
        <f>J143</f>
        <v>73.3</v>
      </c>
      <c r="K141" s="72">
        <f>J141/H141*100</f>
        <v>99.05405405405405</v>
      </c>
      <c r="L141" s="69"/>
      <c r="M141" s="19"/>
      <c r="N141" s="19"/>
      <c r="O141" s="19"/>
      <c r="P141" s="19"/>
      <c r="Q141" s="9"/>
    </row>
    <row r="142" spans="1:17" ht="14.25" customHeight="1">
      <c r="A142" s="62" t="s">
        <v>187</v>
      </c>
      <c r="B142" s="62"/>
      <c r="C142" s="63"/>
      <c r="D142" s="64"/>
      <c r="E142" s="64"/>
      <c r="F142" s="64"/>
      <c r="G142" s="64"/>
      <c r="H142" s="65"/>
      <c r="I142" s="68"/>
      <c r="J142" s="67"/>
      <c r="K142" s="72"/>
      <c r="L142" s="69"/>
      <c r="M142" s="19"/>
      <c r="N142" s="19"/>
      <c r="O142" s="19"/>
      <c r="P142" s="19"/>
      <c r="Q142" s="9"/>
    </row>
    <row r="143" spans="1:17" ht="14.25" customHeight="1">
      <c r="A143" s="80" t="s">
        <v>194</v>
      </c>
      <c r="B143" s="62"/>
      <c r="C143" s="63">
        <v>335</v>
      </c>
      <c r="D143" s="64" t="str">
        <f>D$137</f>
        <v>03</v>
      </c>
      <c r="E143" s="64" t="str">
        <f>E138</f>
        <v>10</v>
      </c>
      <c r="F143" s="64" t="str">
        <f>F141</f>
        <v>202 67 00</v>
      </c>
      <c r="G143" s="64"/>
      <c r="H143" s="65">
        <v>74</v>
      </c>
      <c r="I143" s="68">
        <f>24567+213947-18</f>
        <v>238496</v>
      </c>
      <c r="J143" s="67">
        <v>73.3</v>
      </c>
      <c r="K143" s="72">
        <f aca="true" t="shared" si="1" ref="K143:K172">J143/H143*100</f>
        <v>99.05405405405405</v>
      </c>
      <c r="L143" s="69"/>
      <c r="M143" s="19"/>
      <c r="N143" s="19"/>
      <c r="O143" s="19"/>
      <c r="P143" s="19"/>
      <c r="Q143" s="9"/>
    </row>
    <row r="144" spans="1:17" ht="14.25" customHeight="1" hidden="1">
      <c r="A144" s="98" t="s">
        <v>87</v>
      </c>
      <c r="B144" s="62"/>
      <c r="C144" s="63"/>
      <c r="D144" s="64"/>
      <c r="E144" s="64"/>
      <c r="F144" s="64"/>
      <c r="G144" s="64"/>
      <c r="H144" s="65"/>
      <c r="I144" s="68"/>
      <c r="J144" s="67"/>
      <c r="K144" s="72" t="e">
        <f t="shared" si="1"/>
        <v>#DIV/0!</v>
      </c>
      <c r="L144" s="69"/>
      <c r="M144" s="19"/>
      <c r="N144" s="19"/>
      <c r="O144" s="19"/>
      <c r="P144" s="19"/>
      <c r="Q144" s="9"/>
    </row>
    <row r="145" spans="1:17" ht="14.25" customHeight="1" hidden="1">
      <c r="A145" s="98" t="s">
        <v>88</v>
      </c>
      <c r="B145" s="62"/>
      <c r="C145" s="63"/>
      <c r="D145" s="64"/>
      <c r="E145" s="64"/>
      <c r="F145" s="64"/>
      <c r="G145" s="64"/>
      <c r="H145" s="65"/>
      <c r="I145" s="68"/>
      <c r="J145" s="67"/>
      <c r="K145" s="72" t="e">
        <f t="shared" si="1"/>
        <v>#DIV/0!</v>
      </c>
      <c r="L145" s="69"/>
      <c r="M145" s="19"/>
      <c r="N145" s="19"/>
      <c r="O145" s="19"/>
      <c r="P145" s="19"/>
      <c r="Q145" s="9"/>
    </row>
    <row r="146" spans="1:17" ht="14.25" customHeight="1" hidden="1">
      <c r="A146" s="98" t="s">
        <v>89</v>
      </c>
      <c r="B146" s="62"/>
      <c r="C146" s="63"/>
      <c r="D146" s="64" t="e">
        <f>#REF!</f>
        <v>#REF!</v>
      </c>
      <c r="E146" s="64" t="e">
        <f>#REF!</f>
        <v>#REF!</v>
      </c>
      <c r="F146" s="64" t="e">
        <f>#REF!</f>
        <v>#REF!</v>
      </c>
      <c r="G146" s="64" t="s">
        <v>90</v>
      </c>
      <c r="H146" s="65"/>
      <c r="I146" s="68"/>
      <c r="J146" s="67"/>
      <c r="K146" s="72" t="e">
        <f t="shared" si="1"/>
        <v>#DIV/0!</v>
      </c>
      <c r="L146" s="69"/>
      <c r="M146" s="19"/>
      <c r="N146" s="19"/>
      <c r="O146" s="19"/>
      <c r="P146" s="19"/>
      <c r="Q146" s="9"/>
    </row>
    <row r="147" spans="1:17" ht="14.25" customHeight="1" hidden="1">
      <c r="A147" s="98" t="s">
        <v>87</v>
      </c>
      <c r="B147" s="62"/>
      <c r="C147" s="63"/>
      <c r="D147" s="64"/>
      <c r="E147" s="64"/>
      <c r="F147" s="64"/>
      <c r="G147" s="64"/>
      <c r="H147" s="65"/>
      <c r="I147" s="68"/>
      <c r="J147" s="67"/>
      <c r="K147" s="72" t="e">
        <f t="shared" si="1"/>
        <v>#DIV/0!</v>
      </c>
      <c r="L147" s="69"/>
      <c r="M147" s="19"/>
      <c r="N147" s="19"/>
      <c r="O147" s="19"/>
      <c r="P147" s="19"/>
      <c r="Q147" s="9"/>
    </row>
    <row r="148" spans="1:17" ht="14.25" customHeight="1" hidden="1">
      <c r="A148" s="98" t="s">
        <v>88</v>
      </c>
      <c r="B148" s="62"/>
      <c r="C148" s="63"/>
      <c r="D148" s="64"/>
      <c r="E148" s="64"/>
      <c r="F148" s="64"/>
      <c r="G148" s="64"/>
      <c r="H148" s="65"/>
      <c r="I148" s="68"/>
      <c r="J148" s="67"/>
      <c r="K148" s="72" t="e">
        <f t="shared" si="1"/>
        <v>#DIV/0!</v>
      </c>
      <c r="L148" s="69"/>
      <c r="M148" s="19"/>
      <c r="N148" s="19"/>
      <c r="O148" s="19"/>
      <c r="P148" s="19"/>
      <c r="Q148" s="9"/>
    </row>
    <row r="149" spans="1:17" ht="14.25" customHeight="1" hidden="1">
      <c r="A149" s="98" t="s">
        <v>91</v>
      </c>
      <c r="B149" s="62"/>
      <c r="C149" s="63"/>
      <c r="D149" s="64"/>
      <c r="E149" s="64"/>
      <c r="F149" s="64"/>
      <c r="G149" s="64"/>
      <c r="H149" s="65"/>
      <c r="I149" s="68"/>
      <c r="J149" s="67"/>
      <c r="K149" s="72" t="e">
        <f t="shared" si="1"/>
        <v>#DIV/0!</v>
      </c>
      <c r="L149" s="69"/>
      <c r="M149" s="19"/>
      <c r="N149" s="19"/>
      <c r="O149" s="19"/>
      <c r="P149" s="19"/>
      <c r="Q149" s="9"/>
    </row>
    <row r="150" spans="1:17" ht="14.25" customHeight="1" hidden="1">
      <c r="A150" s="98" t="s">
        <v>92</v>
      </c>
      <c r="B150" s="62"/>
      <c r="C150" s="63"/>
      <c r="D150" s="64" t="e">
        <f>#REF!</f>
        <v>#REF!</v>
      </c>
      <c r="E150" s="64" t="e">
        <f>#REF!</f>
        <v>#REF!</v>
      </c>
      <c r="F150" s="64" t="e">
        <f>#REF!</f>
        <v>#REF!</v>
      </c>
      <c r="G150" s="64" t="s">
        <v>93</v>
      </c>
      <c r="H150" s="65"/>
      <c r="I150" s="68"/>
      <c r="J150" s="67"/>
      <c r="K150" s="72" t="e">
        <f t="shared" si="1"/>
        <v>#DIV/0!</v>
      </c>
      <c r="L150" s="69"/>
      <c r="M150" s="19"/>
      <c r="N150" s="19"/>
      <c r="O150" s="19"/>
      <c r="P150" s="19"/>
      <c r="Q150" s="9"/>
    </row>
    <row r="151" spans="1:17" ht="14.25" customHeight="1" hidden="1">
      <c r="A151" s="98" t="s">
        <v>94</v>
      </c>
      <c r="B151" s="62"/>
      <c r="C151" s="63"/>
      <c r="D151" s="64"/>
      <c r="E151" s="64"/>
      <c r="F151" s="64"/>
      <c r="G151" s="64"/>
      <c r="H151" s="65"/>
      <c r="I151" s="68"/>
      <c r="J151" s="67"/>
      <c r="K151" s="72" t="e">
        <f t="shared" si="1"/>
        <v>#DIV/0!</v>
      </c>
      <c r="L151" s="69"/>
      <c r="M151" s="19"/>
      <c r="N151" s="19"/>
      <c r="O151" s="19"/>
      <c r="P151" s="19"/>
      <c r="Q151" s="9"/>
    </row>
    <row r="152" spans="1:17" ht="14.25" customHeight="1" hidden="1">
      <c r="A152" s="98" t="s">
        <v>95</v>
      </c>
      <c r="B152" s="62"/>
      <c r="C152" s="63"/>
      <c r="D152" s="64"/>
      <c r="E152" s="64"/>
      <c r="F152" s="64"/>
      <c r="G152" s="64"/>
      <c r="H152" s="65"/>
      <c r="I152" s="68"/>
      <c r="J152" s="67"/>
      <c r="K152" s="72" t="e">
        <f t="shared" si="1"/>
        <v>#DIV/0!</v>
      </c>
      <c r="L152" s="69"/>
      <c r="M152" s="19"/>
      <c r="N152" s="19"/>
      <c r="O152" s="19"/>
      <c r="P152" s="19"/>
      <c r="Q152" s="9"/>
    </row>
    <row r="153" spans="1:17" ht="14.25" customHeight="1" hidden="1">
      <c r="A153" s="98" t="s">
        <v>96</v>
      </c>
      <c r="B153" s="62"/>
      <c r="C153" s="63"/>
      <c r="D153" s="64" t="e">
        <f>#REF!</f>
        <v>#REF!</v>
      </c>
      <c r="E153" s="64" t="e">
        <f>#REF!</f>
        <v>#REF!</v>
      </c>
      <c r="F153" s="64" t="e">
        <f>#REF!</f>
        <v>#REF!</v>
      </c>
      <c r="G153" s="64" t="s">
        <v>97</v>
      </c>
      <c r="H153" s="65"/>
      <c r="I153" s="68"/>
      <c r="J153" s="67"/>
      <c r="K153" s="72" t="e">
        <f t="shared" si="1"/>
        <v>#DIV/0!</v>
      </c>
      <c r="L153" s="69"/>
      <c r="M153" s="19"/>
      <c r="N153" s="19"/>
      <c r="O153" s="19"/>
      <c r="P153" s="19"/>
      <c r="Q153" s="9"/>
    </row>
    <row r="154" spans="1:17" ht="14.25" customHeight="1" hidden="1">
      <c r="A154" s="98" t="s">
        <v>98</v>
      </c>
      <c r="B154" s="62"/>
      <c r="C154" s="63"/>
      <c r="D154" s="64"/>
      <c r="E154" s="64"/>
      <c r="F154" s="64"/>
      <c r="G154" s="64"/>
      <c r="H154" s="65"/>
      <c r="I154" s="68"/>
      <c r="J154" s="67"/>
      <c r="K154" s="72" t="e">
        <f t="shared" si="1"/>
        <v>#DIV/0!</v>
      </c>
      <c r="L154" s="69"/>
      <c r="M154" s="19"/>
      <c r="N154" s="19"/>
      <c r="O154" s="19"/>
      <c r="P154" s="19"/>
      <c r="Q154" s="9"/>
    </row>
    <row r="155" spans="1:17" ht="14.25" customHeight="1" hidden="1">
      <c r="A155" s="98" t="s">
        <v>99</v>
      </c>
      <c r="B155" s="62"/>
      <c r="C155" s="63"/>
      <c r="D155" s="64"/>
      <c r="E155" s="64"/>
      <c r="F155" s="64"/>
      <c r="G155" s="64"/>
      <c r="H155" s="65"/>
      <c r="I155" s="68"/>
      <c r="J155" s="67"/>
      <c r="K155" s="72" t="e">
        <f t="shared" si="1"/>
        <v>#DIV/0!</v>
      </c>
      <c r="L155" s="69"/>
      <c r="M155" s="19"/>
      <c r="N155" s="19"/>
      <c r="O155" s="19"/>
      <c r="P155" s="19"/>
      <c r="Q155" s="9"/>
    </row>
    <row r="156" spans="1:17" ht="14.25" customHeight="1" hidden="1">
      <c r="A156" s="98" t="s">
        <v>100</v>
      </c>
      <c r="B156" s="62"/>
      <c r="C156" s="63"/>
      <c r="D156" s="64"/>
      <c r="E156" s="64"/>
      <c r="F156" s="64"/>
      <c r="G156" s="64"/>
      <c r="H156" s="65"/>
      <c r="I156" s="68"/>
      <c r="J156" s="67"/>
      <c r="K156" s="72" t="e">
        <f t="shared" si="1"/>
        <v>#DIV/0!</v>
      </c>
      <c r="L156" s="69"/>
      <c r="M156" s="19"/>
      <c r="N156" s="19"/>
      <c r="O156" s="19"/>
      <c r="P156" s="19"/>
      <c r="Q156" s="9"/>
    </row>
    <row r="157" spans="1:17" ht="14.25" customHeight="1" hidden="1">
      <c r="A157" s="98" t="s">
        <v>101</v>
      </c>
      <c r="B157" s="62"/>
      <c r="C157" s="63"/>
      <c r="D157" s="64" t="e">
        <f>#REF!</f>
        <v>#REF!</v>
      </c>
      <c r="E157" s="64" t="e">
        <f>#REF!</f>
        <v>#REF!</v>
      </c>
      <c r="F157" s="64" t="e">
        <f>#REF!</f>
        <v>#REF!</v>
      </c>
      <c r="G157" s="64" t="s">
        <v>90</v>
      </c>
      <c r="H157" s="65"/>
      <c r="I157" s="68"/>
      <c r="J157" s="67"/>
      <c r="K157" s="72" t="e">
        <f t="shared" si="1"/>
        <v>#DIV/0!</v>
      </c>
      <c r="L157" s="69"/>
      <c r="M157" s="19"/>
      <c r="N157" s="19"/>
      <c r="O157" s="19"/>
      <c r="P157" s="19"/>
      <c r="Q157" s="9"/>
    </row>
    <row r="158" spans="1:17" ht="14.25" customHeight="1" hidden="1">
      <c r="A158" s="98" t="s">
        <v>98</v>
      </c>
      <c r="B158" s="62"/>
      <c r="C158" s="63"/>
      <c r="D158" s="64"/>
      <c r="E158" s="64"/>
      <c r="F158" s="64"/>
      <c r="G158" s="64"/>
      <c r="H158" s="65"/>
      <c r="I158" s="68"/>
      <c r="J158" s="67"/>
      <c r="K158" s="72" t="e">
        <f t="shared" si="1"/>
        <v>#DIV/0!</v>
      </c>
      <c r="L158" s="69"/>
      <c r="M158" s="19"/>
      <c r="N158" s="19"/>
      <c r="O158" s="19"/>
      <c r="P158" s="19"/>
      <c r="Q158" s="9"/>
    </row>
    <row r="159" spans="1:17" ht="14.25" customHeight="1" hidden="1">
      <c r="A159" s="98" t="s">
        <v>102</v>
      </c>
      <c r="B159" s="62"/>
      <c r="C159" s="63"/>
      <c r="D159" s="64"/>
      <c r="E159" s="64"/>
      <c r="F159" s="64"/>
      <c r="G159" s="64"/>
      <c r="H159" s="65"/>
      <c r="I159" s="68"/>
      <c r="J159" s="67"/>
      <c r="K159" s="72" t="e">
        <f t="shared" si="1"/>
        <v>#DIV/0!</v>
      </c>
      <c r="L159" s="69"/>
      <c r="M159" s="19"/>
      <c r="N159" s="19"/>
      <c r="O159" s="19"/>
      <c r="P159" s="19"/>
      <c r="Q159" s="9"/>
    </row>
    <row r="160" spans="1:17" ht="14.25" customHeight="1" hidden="1">
      <c r="A160" s="98" t="s">
        <v>103</v>
      </c>
      <c r="B160" s="62"/>
      <c r="C160" s="63"/>
      <c r="D160" s="64"/>
      <c r="E160" s="64"/>
      <c r="F160" s="64"/>
      <c r="G160" s="64"/>
      <c r="H160" s="65"/>
      <c r="I160" s="68"/>
      <c r="J160" s="67"/>
      <c r="K160" s="72" t="e">
        <f t="shared" si="1"/>
        <v>#DIV/0!</v>
      </c>
      <c r="L160" s="69"/>
      <c r="M160" s="19"/>
      <c r="N160" s="19"/>
      <c r="O160" s="19"/>
      <c r="P160" s="19"/>
      <c r="Q160" s="9"/>
    </row>
    <row r="161" spans="1:17" ht="14.25" customHeight="1" hidden="1">
      <c r="A161" s="98" t="s">
        <v>104</v>
      </c>
      <c r="B161" s="62"/>
      <c r="C161" s="63"/>
      <c r="D161" s="64"/>
      <c r="E161" s="64"/>
      <c r="F161" s="64"/>
      <c r="G161" s="64"/>
      <c r="H161" s="65"/>
      <c r="I161" s="68"/>
      <c r="J161" s="67"/>
      <c r="K161" s="72" t="e">
        <f t="shared" si="1"/>
        <v>#DIV/0!</v>
      </c>
      <c r="L161" s="69"/>
      <c r="M161" s="19"/>
      <c r="N161" s="19"/>
      <c r="O161" s="19"/>
      <c r="P161" s="19"/>
      <c r="Q161" s="9"/>
    </row>
    <row r="162" spans="1:17" ht="14.25" customHeight="1" hidden="1">
      <c r="A162" s="98" t="s">
        <v>105</v>
      </c>
      <c r="B162" s="62"/>
      <c r="C162" s="63"/>
      <c r="D162" s="64"/>
      <c r="E162" s="64"/>
      <c r="F162" s="64"/>
      <c r="G162" s="64"/>
      <c r="H162" s="65"/>
      <c r="I162" s="68"/>
      <c r="J162" s="67"/>
      <c r="K162" s="72" t="e">
        <f t="shared" si="1"/>
        <v>#DIV/0!</v>
      </c>
      <c r="L162" s="69"/>
      <c r="M162" s="19"/>
      <c r="N162" s="19"/>
      <c r="O162" s="19"/>
      <c r="P162" s="19"/>
      <c r="Q162" s="9"/>
    </row>
    <row r="163" spans="1:17" ht="14.25" customHeight="1" hidden="1">
      <c r="A163" s="98" t="s">
        <v>106</v>
      </c>
      <c r="B163" s="62"/>
      <c r="C163" s="63"/>
      <c r="D163" s="64" t="e">
        <f>#REF!</f>
        <v>#REF!</v>
      </c>
      <c r="E163" s="64" t="e">
        <f>#REF!</f>
        <v>#REF!</v>
      </c>
      <c r="F163" s="64" t="e">
        <f>#REF!</f>
        <v>#REF!</v>
      </c>
      <c r="G163" s="64" t="s">
        <v>93</v>
      </c>
      <c r="H163" s="65"/>
      <c r="I163" s="68"/>
      <c r="J163" s="67"/>
      <c r="K163" s="72" t="e">
        <f t="shared" si="1"/>
        <v>#DIV/0!</v>
      </c>
      <c r="L163" s="69"/>
      <c r="M163" s="19"/>
      <c r="N163" s="19"/>
      <c r="O163" s="19"/>
      <c r="P163" s="19"/>
      <c r="Q163" s="9"/>
    </row>
    <row r="164" spans="1:17" ht="14.25" customHeight="1" hidden="1">
      <c r="A164" s="98" t="s">
        <v>107</v>
      </c>
      <c r="B164" s="62"/>
      <c r="C164" s="63"/>
      <c r="D164" s="64"/>
      <c r="E164" s="64"/>
      <c r="F164" s="64"/>
      <c r="G164" s="64"/>
      <c r="H164" s="65"/>
      <c r="I164" s="68"/>
      <c r="J164" s="67"/>
      <c r="K164" s="72" t="e">
        <f t="shared" si="1"/>
        <v>#DIV/0!</v>
      </c>
      <c r="L164" s="69"/>
      <c r="M164" s="19"/>
      <c r="N164" s="19"/>
      <c r="O164" s="19"/>
      <c r="P164" s="19"/>
      <c r="Q164" s="9"/>
    </row>
    <row r="165" spans="1:17" ht="14.25" customHeight="1" hidden="1">
      <c r="A165" s="98" t="s">
        <v>108</v>
      </c>
      <c r="B165" s="62"/>
      <c r="C165" s="63"/>
      <c r="D165" s="64" t="e">
        <f>#REF!</f>
        <v>#REF!</v>
      </c>
      <c r="E165" s="64" t="e">
        <f>#REF!</f>
        <v>#REF!</v>
      </c>
      <c r="F165" s="64" t="e">
        <f>#REF!</f>
        <v>#REF!</v>
      </c>
      <c r="G165" s="64" t="s">
        <v>109</v>
      </c>
      <c r="H165" s="65"/>
      <c r="I165" s="68"/>
      <c r="J165" s="67"/>
      <c r="K165" s="72" t="e">
        <f t="shared" si="1"/>
        <v>#DIV/0!</v>
      </c>
      <c r="L165" s="69"/>
      <c r="M165" s="19"/>
      <c r="N165" s="19"/>
      <c r="O165" s="19"/>
      <c r="P165" s="19"/>
      <c r="Q165" s="9"/>
    </row>
    <row r="166" spans="1:17" ht="14.25" customHeight="1" hidden="1">
      <c r="A166" s="98" t="s">
        <v>110</v>
      </c>
      <c r="B166" s="62"/>
      <c r="C166" s="63"/>
      <c r="D166" s="64"/>
      <c r="E166" s="64"/>
      <c r="F166" s="64"/>
      <c r="G166" s="64"/>
      <c r="H166" s="65"/>
      <c r="I166" s="68"/>
      <c r="J166" s="67"/>
      <c r="K166" s="72" t="e">
        <f t="shared" si="1"/>
        <v>#DIV/0!</v>
      </c>
      <c r="L166" s="69"/>
      <c r="M166" s="19"/>
      <c r="N166" s="19"/>
      <c r="O166" s="19"/>
      <c r="P166" s="19"/>
      <c r="Q166" s="9"/>
    </row>
    <row r="167" spans="1:17" ht="14.25" customHeight="1" hidden="1">
      <c r="A167" s="98" t="s">
        <v>111</v>
      </c>
      <c r="B167" s="62"/>
      <c r="C167" s="63"/>
      <c r="D167" s="64"/>
      <c r="E167" s="64"/>
      <c r="F167" s="64"/>
      <c r="G167" s="64"/>
      <c r="H167" s="65"/>
      <c r="I167" s="68"/>
      <c r="J167" s="67"/>
      <c r="K167" s="72" t="e">
        <f t="shared" si="1"/>
        <v>#DIV/0!</v>
      </c>
      <c r="L167" s="69"/>
      <c r="M167" s="19"/>
      <c r="N167" s="19"/>
      <c r="O167" s="19"/>
      <c r="P167" s="19"/>
      <c r="Q167" s="9"/>
    </row>
    <row r="168" spans="1:17" ht="14.25" customHeight="1" hidden="1">
      <c r="A168" s="98" t="s">
        <v>112</v>
      </c>
      <c r="B168" s="62"/>
      <c r="C168" s="63"/>
      <c r="D168" s="64"/>
      <c r="E168" s="64"/>
      <c r="F168" s="64"/>
      <c r="G168" s="64"/>
      <c r="H168" s="65"/>
      <c r="I168" s="68"/>
      <c r="J168" s="67"/>
      <c r="K168" s="72" t="e">
        <f t="shared" si="1"/>
        <v>#DIV/0!</v>
      </c>
      <c r="L168" s="69"/>
      <c r="M168" s="19"/>
      <c r="N168" s="19"/>
      <c r="O168" s="19"/>
      <c r="P168" s="19"/>
      <c r="Q168" s="9"/>
    </row>
    <row r="169" spans="1:17" ht="14.25" customHeight="1" hidden="1">
      <c r="A169" s="98" t="s">
        <v>113</v>
      </c>
      <c r="B169" s="62"/>
      <c r="C169" s="63"/>
      <c r="D169" s="64"/>
      <c r="E169" s="64"/>
      <c r="F169" s="64"/>
      <c r="G169" s="64"/>
      <c r="H169" s="65"/>
      <c r="I169" s="68"/>
      <c r="J169" s="67"/>
      <c r="K169" s="72" t="e">
        <f t="shared" si="1"/>
        <v>#DIV/0!</v>
      </c>
      <c r="L169" s="69"/>
      <c r="M169" s="19"/>
      <c r="N169" s="19"/>
      <c r="O169" s="19"/>
      <c r="P169" s="19"/>
      <c r="Q169" s="9"/>
    </row>
    <row r="170" spans="1:17" ht="14.25" customHeight="1" hidden="1">
      <c r="A170" s="98" t="s">
        <v>114</v>
      </c>
      <c r="B170" s="62"/>
      <c r="C170" s="63"/>
      <c r="D170" s="64"/>
      <c r="E170" s="64"/>
      <c r="F170" s="64"/>
      <c r="G170" s="64"/>
      <c r="H170" s="65"/>
      <c r="I170" s="68"/>
      <c r="J170" s="67"/>
      <c r="K170" s="72" t="e">
        <f t="shared" si="1"/>
        <v>#DIV/0!</v>
      </c>
      <c r="L170" s="69"/>
      <c r="M170" s="19"/>
      <c r="N170" s="19"/>
      <c r="O170" s="19"/>
      <c r="P170" s="19"/>
      <c r="Q170" s="9"/>
    </row>
    <row r="171" spans="1:17" ht="14.25" customHeight="1" hidden="1">
      <c r="A171" s="98" t="s">
        <v>115</v>
      </c>
      <c r="B171" s="62"/>
      <c r="C171" s="63"/>
      <c r="D171" s="64"/>
      <c r="E171" s="64"/>
      <c r="F171" s="64"/>
      <c r="G171" s="64"/>
      <c r="H171" s="65"/>
      <c r="I171" s="68"/>
      <c r="J171" s="67"/>
      <c r="K171" s="72" t="e">
        <f t="shared" si="1"/>
        <v>#DIV/0!</v>
      </c>
      <c r="L171" s="69"/>
      <c r="M171" s="19"/>
      <c r="N171" s="19"/>
      <c r="O171" s="19"/>
      <c r="P171" s="19"/>
      <c r="Q171" s="9"/>
    </row>
    <row r="172" spans="1:17" ht="14.25" customHeight="1" hidden="1">
      <c r="A172" s="98" t="s">
        <v>116</v>
      </c>
      <c r="B172" s="62"/>
      <c r="C172" s="63"/>
      <c r="D172" s="64" t="e">
        <f>#REF!</f>
        <v>#REF!</v>
      </c>
      <c r="E172" s="64" t="e">
        <f>#REF!</f>
        <v>#REF!</v>
      </c>
      <c r="F172" s="64" t="e">
        <f>#REF!</f>
        <v>#REF!</v>
      </c>
      <c r="G172" s="64" t="s">
        <v>117</v>
      </c>
      <c r="H172" s="65"/>
      <c r="I172" s="68"/>
      <c r="J172" s="67"/>
      <c r="K172" s="72" t="e">
        <f t="shared" si="1"/>
        <v>#DIV/0!</v>
      </c>
      <c r="L172" s="69"/>
      <c r="M172" s="19"/>
      <c r="N172" s="19"/>
      <c r="O172" s="19"/>
      <c r="P172" s="19"/>
      <c r="Q172" s="9"/>
    </row>
    <row r="173" spans="1:17" ht="14.25" customHeight="1">
      <c r="A173" s="120" t="s">
        <v>169</v>
      </c>
      <c r="B173" s="62"/>
      <c r="C173" s="100"/>
      <c r="D173" s="121"/>
      <c r="E173" s="121"/>
      <c r="G173" s="121"/>
      <c r="H173" s="122"/>
      <c r="I173" s="68"/>
      <c r="J173" s="67"/>
      <c r="K173" s="72"/>
      <c r="L173" s="69"/>
      <c r="M173" s="19"/>
      <c r="N173" s="19"/>
      <c r="O173" s="19"/>
      <c r="P173" s="19"/>
      <c r="Q173" s="9"/>
    </row>
    <row r="174" spans="1:17" ht="14.25" customHeight="1">
      <c r="A174" s="123" t="s">
        <v>170</v>
      </c>
      <c r="B174" s="62"/>
      <c r="C174" s="124" t="s">
        <v>122</v>
      </c>
      <c r="D174" s="125" t="s">
        <v>32</v>
      </c>
      <c r="E174" s="125" t="s">
        <v>18</v>
      </c>
      <c r="F174" s="125"/>
      <c r="G174" s="125"/>
      <c r="H174" s="137">
        <f>H191+H175</f>
        <v>944</v>
      </c>
      <c r="I174" s="68"/>
      <c r="J174" s="137">
        <f>J191+J175</f>
        <v>885.6999999999999</v>
      </c>
      <c r="K174" s="72">
        <f>J174/H174*100</f>
        <v>93.82415254237287</v>
      </c>
      <c r="L174" s="69"/>
      <c r="M174" s="19"/>
      <c r="N174" s="19"/>
      <c r="O174" s="19"/>
      <c r="P174" s="19"/>
      <c r="Q174" s="9"/>
    </row>
    <row r="175" spans="1:17" ht="14.25" customHeight="1">
      <c r="A175" s="135" t="s">
        <v>195</v>
      </c>
      <c r="B175" s="62"/>
      <c r="C175" s="124" t="s">
        <v>122</v>
      </c>
      <c r="D175" s="125" t="s">
        <v>32</v>
      </c>
      <c r="E175" s="125" t="s">
        <v>147</v>
      </c>
      <c r="F175" s="125" t="s">
        <v>196</v>
      </c>
      <c r="G175" s="125"/>
      <c r="H175" s="137">
        <f>H178+H183+H186</f>
        <v>870</v>
      </c>
      <c r="I175" s="68"/>
      <c r="J175" s="137">
        <f>J178+J183+J186</f>
        <v>811.6999999999999</v>
      </c>
      <c r="K175" s="72">
        <f>J175/H175*100</f>
        <v>93.29885057471263</v>
      </c>
      <c r="L175" s="69"/>
      <c r="M175" s="19"/>
      <c r="N175" s="19"/>
      <c r="O175" s="19"/>
      <c r="P175" s="19"/>
      <c r="Q175" s="9"/>
    </row>
    <row r="176" spans="1:17" ht="14.25" customHeight="1">
      <c r="A176" s="136" t="s">
        <v>243</v>
      </c>
      <c r="B176" s="62"/>
      <c r="C176" s="124"/>
      <c r="D176" s="125"/>
      <c r="E176" s="125"/>
      <c r="F176" s="125"/>
      <c r="G176" s="125"/>
      <c r="H176" s="126"/>
      <c r="I176" s="68"/>
      <c r="J176" s="67"/>
      <c r="K176" s="72"/>
      <c r="L176" s="69"/>
      <c r="M176" s="19"/>
      <c r="N176" s="19"/>
      <c r="O176" s="19"/>
      <c r="P176" s="19"/>
      <c r="Q176" s="9"/>
    </row>
    <row r="177" spans="1:17" ht="14.25" customHeight="1">
      <c r="A177" s="136" t="s">
        <v>219</v>
      </c>
      <c r="B177" s="62"/>
      <c r="C177" s="124"/>
      <c r="D177" s="125"/>
      <c r="E177" s="125"/>
      <c r="F177" s="125"/>
      <c r="G177" s="125"/>
      <c r="H177" s="126"/>
      <c r="I177" s="68"/>
      <c r="J177" s="67"/>
      <c r="K177" s="72"/>
      <c r="L177" s="69"/>
      <c r="M177" s="19"/>
      <c r="N177" s="19"/>
      <c r="O177" s="19"/>
      <c r="P177" s="19"/>
      <c r="Q177" s="9"/>
    </row>
    <row r="178" spans="1:17" ht="14.25" customHeight="1">
      <c r="A178" s="136" t="s">
        <v>241</v>
      </c>
      <c r="B178" s="62"/>
      <c r="C178" s="128" t="s">
        <v>122</v>
      </c>
      <c r="D178" s="121" t="s">
        <v>32</v>
      </c>
      <c r="E178" s="121" t="s">
        <v>147</v>
      </c>
      <c r="F178" s="121" t="s">
        <v>242</v>
      </c>
      <c r="G178" s="121"/>
      <c r="H178" s="129">
        <f>H180</f>
        <v>348</v>
      </c>
      <c r="I178" s="68"/>
      <c r="J178" s="129">
        <f>J180</f>
        <v>348</v>
      </c>
      <c r="K178" s="72">
        <f>J178/H178*100</f>
        <v>100</v>
      </c>
      <c r="L178" s="69"/>
      <c r="M178" s="19"/>
      <c r="N178" s="19"/>
      <c r="O178" s="19"/>
      <c r="P178" s="19"/>
      <c r="Q178" s="9"/>
    </row>
    <row r="179" spans="1:17" ht="14.25" customHeight="1">
      <c r="A179" s="62" t="s">
        <v>187</v>
      </c>
      <c r="B179" s="62"/>
      <c r="C179" s="128"/>
      <c r="D179" s="121"/>
      <c r="E179" s="121"/>
      <c r="F179" s="121"/>
      <c r="G179" s="121"/>
      <c r="H179" s="129"/>
      <c r="I179" s="68"/>
      <c r="J179" s="160"/>
      <c r="K179" s="72"/>
      <c r="L179" s="69"/>
      <c r="M179" s="19"/>
      <c r="N179" s="19"/>
      <c r="O179" s="19"/>
      <c r="P179" s="19"/>
      <c r="Q179" s="9"/>
    </row>
    <row r="180" spans="1:17" ht="14.25" customHeight="1">
      <c r="A180" s="80" t="s">
        <v>188</v>
      </c>
      <c r="B180" s="62"/>
      <c r="C180" s="128" t="s">
        <v>122</v>
      </c>
      <c r="D180" s="121" t="s">
        <v>32</v>
      </c>
      <c r="E180" s="121" t="s">
        <v>147</v>
      </c>
      <c r="F180" s="121" t="s">
        <v>242</v>
      </c>
      <c r="G180" s="121"/>
      <c r="H180" s="129">
        <v>348</v>
      </c>
      <c r="I180" s="68"/>
      <c r="J180" s="160">
        <v>348</v>
      </c>
      <c r="K180" s="72"/>
      <c r="L180" s="69"/>
      <c r="M180" s="19"/>
      <c r="N180" s="19"/>
      <c r="O180" s="19"/>
      <c r="P180" s="19"/>
      <c r="Q180" s="9"/>
    </row>
    <row r="181" spans="1:17" ht="14.25" customHeight="1">
      <c r="A181" s="136" t="s">
        <v>218</v>
      </c>
      <c r="B181" s="62"/>
      <c r="C181" s="128"/>
      <c r="D181" s="121"/>
      <c r="E181" s="121"/>
      <c r="F181" s="121"/>
      <c r="G181" s="121"/>
      <c r="H181" s="129"/>
      <c r="I181" s="68"/>
      <c r="J181" s="67"/>
      <c r="K181" s="72"/>
      <c r="L181" s="69"/>
      <c r="M181" s="19"/>
      <c r="N181" s="19"/>
      <c r="O181" s="19"/>
      <c r="P181" s="19"/>
      <c r="Q181" s="9"/>
    </row>
    <row r="182" spans="1:17" ht="14.25" customHeight="1">
      <c r="A182" s="136" t="s">
        <v>219</v>
      </c>
      <c r="B182" s="62"/>
      <c r="C182" s="128"/>
      <c r="D182" s="121"/>
      <c r="E182" s="121"/>
      <c r="F182" s="121"/>
      <c r="G182" s="121"/>
      <c r="H182" s="129"/>
      <c r="I182" s="68"/>
      <c r="J182" s="67"/>
      <c r="K182" s="72"/>
      <c r="L182" s="69"/>
      <c r="M182" s="19"/>
      <c r="N182" s="19"/>
      <c r="O182" s="19"/>
      <c r="P182" s="19"/>
      <c r="Q182" s="9"/>
    </row>
    <row r="183" spans="1:17" ht="14.25" customHeight="1">
      <c r="A183" s="136" t="s">
        <v>220</v>
      </c>
      <c r="B183" s="62"/>
      <c r="C183" s="128" t="s">
        <v>122</v>
      </c>
      <c r="D183" s="121" t="s">
        <v>32</v>
      </c>
      <c r="E183" s="121" t="s">
        <v>147</v>
      </c>
      <c r="F183" s="121" t="s">
        <v>245</v>
      </c>
      <c r="G183" s="121"/>
      <c r="H183" s="129">
        <f>H185</f>
        <v>332</v>
      </c>
      <c r="I183" s="68"/>
      <c r="J183" s="160">
        <f>J185</f>
        <v>322.3</v>
      </c>
      <c r="K183" s="72">
        <f>J183/H183*100</f>
        <v>97.07831325301206</v>
      </c>
      <c r="L183" s="69"/>
      <c r="M183" s="19"/>
      <c r="N183" s="19"/>
      <c r="O183" s="19"/>
      <c r="P183" s="19"/>
      <c r="Q183" s="9"/>
    </row>
    <row r="184" spans="1:17" ht="14.25" customHeight="1">
      <c r="A184" s="62" t="s">
        <v>187</v>
      </c>
      <c r="B184" s="62"/>
      <c r="C184" s="128"/>
      <c r="D184" s="121"/>
      <c r="E184" s="121"/>
      <c r="F184" s="121"/>
      <c r="G184" s="121"/>
      <c r="H184" s="129"/>
      <c r="I184" s="68"/>
      <c r="J184" s="67"/>
      <c r="K184" s="72"/>
      <c r="L184" s="69"/>
      <c r="M184" s="19"/>
      <c r="N184" s="19"/>
      <c r="O184" s="19"/>
      <c r="P184" s="19"/>
      <c r="Q184" s="9"/>
    </row>
    <row r="185" spans="1:17" ht="14.25" customHeight="1">
      <c r="A185" s="80" t="s">
        <v>188</v>
      </c>
      <c r="B185" s="62"/>
      <c r="C185" s="128" t="s">
        <v>122</v>
      </c>
      <c r="D185" s="121" t="s">
        <v>32</v>
      </c>
      <c r="E185" s="121" t="s">
        <v>147</v>
      </c>
      <c r="F185" s="121" t="s">
        <v>244</v>
      </c>
      <c r="G185" s="121" t="s">
        <v>189</v>
      </c>
      <c r="H185" s="129">
        <v>332</v>
      </c>
      <c r="I185" s="68"/>
      <c r="J185" s="67">
        <v>322.3</v>
      </c>
      <c r="K185" s="72">
        <f>J185/H185*100</f>
        <v>97.07831325301206</v>
      </c>
      <c r="L185" s="69"/>
      <c r="M185" s="19"/>
      <c r="N185" s="19"/>
      <c r="O185" s="19"/>
      <c r="P185" s="19"/>
      <c r="Q185" s="9"/>
    </row>
    <row r="186" spans="1:17" ht="14.25" customHeight="1">
      <c r="A186" s="136" t="s">
        <v>246</v>
      </c>
      <c r="B186" s="62"/>
      <c r="C186" s="124" t="s">
        <v>122</v>
      </c>
      <c r="D186" s="125" t="s">
        <v>32</v>
      </c>
      <c r="E186" s="125" t="s">
        <v>147</v>
      </c>
      <c r="F186" s="125"/>
      <c r="G186" s="125"/>
      <c r="H186" s="126">
        <f>H187</f>
        <v>190</v>
      </c>
      <c r="I186" s="68"/>
      <c r="J186" s="67">
        <f>J189</f>
        <v>141.4</v>
      </c>
      <c r="K186" s="72"/>
      <c r="L186" s="69"/>
      <c r="M186" s="19"/>
      <c r="N186" s="19"/>
      <c r="O186" s="19"/>
      <c r="P186" s="19"/>
      <c r="Q186" s="9"/>
    </row>
    <row r="187" spans="1:17" ht="14.25" customHeight="1">
      <c r="A187" s="136" t="s">
        <v>247</v>
      </c>
      <c r="B187" s="62"/>
      <c r="C187" s="128" t="s">
        <v>122</v>
      </c>
      <c r="D187" s="121" t="s">
        <v>32</v>
      </c>
      <c r="E187" s="121" t="s">
        <v>147</v>
      </c>
      <c r="F187" s="121" t="s">
        <v>248</v>
      </c>
      <c r="G187" s="121"/>
      <c r="H187" s="129">
        <f>H189</f>
        <v>190</v>
      </c>
      <c r="I187" s="68"/>
      <c r="J187" s="67">
        <f>J189</f>
        <v>141.4</v>
      </c>
      <c r="K187" s="72"/>
      <c r="L187" s="69"/>
      <c r="M187" s="19"/>
      <c r="N187" s="19"/>
      <c r="O187" s="19"/>
      <c r="P187" s="19"/>
      <c r="Q187" s="9"/>
    </row>
    <row r="188" spans="1:17" ht="14.25" customHeight="1">
      <c r="A188" s="62" t="s">
        <v>187</v>
      </c>
      <c r="B188" s="62"/>
      <c r="C188" s="124"/>
      <c r="D188" s="125"/>
      <c r="E188" s="125"/>
      <c r="F188" s="125"/>
      <c r="G188" s="125"/>
      <c r="H188" s="126"/>
      <c r="I188" s="68"/>
      <c r="J188" s="67"/>
      <c r="K188" s="72"/>
      <c r="L188" s="69"/>
      <c r="M188" s="19"/>
      <c r="N188" s="19"/>
      <c r="O188" s="19"/>
      <c r="P188" s="19"/>
      <c r="Q188" s="9"/>
    </row>
    <row r="189" spans="1:17" ht="14.25" customHeight="1">
      <c r="A189" s="80" t="s">
        <v>194</v>
      </c>
      <c r="B189" s="62"/>
      <c r="C189" s="128" t="s">
        <v>122</v>
      </c>
      <c r="D189" s="121" t="s">
        <v>32</v>
      </c>
      <c r="E189" s="121" t="s">
        <v>147</v>
      </c>
      <c r="F189" s="121" t="s">
        <v>249</v>
      </c>
      <c r="G189" s="121" t="s">
        <v>189</v>
      </c>
      <c r="H189" s="129">
        <v>190</v>
      </c>
      <c r="I189" s="68"/>
      <c r="J189" s="67">
        <v>141.4</v>
      </c>
      <c r="K189" s="72"/>
      <c r="L189" s="69"/>
      <c r="M189" s="19"/>
      <c r="N189" s="19"/>
      <c r="O189" s="19"/>
      <c r="P189" s="19"/>
      <c r="Q189" s="9"/>
    </row>
    <row r="190" spans="1:17" ht="14.25" customHeight="1">
      <c r="A190" s="123" t="s">
        <v>171</v>
      </c>
      <c r="B190" s="62"/>
      <c r="C190" s="128"/>
      <c r="D190" s="121"/>
      <c r="E190" s="121"/>
      <c r="F190" s="121"/>
      <c r="G190" s="121"/>
      <c r="H190" s="129"/>
      <c r="I190" s="68"/>
      <c r="J190" s="67"/>
      <c r="K190" s="72"/>
      <c r="L190" s="69"/>
      <c r="M190" s="19"/>
      <c r="N190" s="19"/>
      <c r="O190" s="19"/>
      <c r="P190" s="19"/>
      <c r="Q190" s="9"/>
    </row>
    <row r="191" spans="1:17" ht="14.25" customHeight="1">
      <c r="A191" s="123" t="s">
        <v>172</v>
      </c>
      <c r="B191" s="123"/>
      <c r="C191" s="124" t="s">
        <v>122</v>
      </c>
      <c r="D191" s="125" t="s">
        <v>32</v>
      </c>
      <c r="E191" s="125" t="s">
        <v>50</v>
      </c>
      <c r="F191" s="125"/>
      <c r="G191" s="125"/>
      <c r="H191" s="126">
        <f>H193</f>
        <v>74</v>
      </c>
      <c r="I191" s="68"/>
      <c r="J191" s="67">
        <f>J193</f>
        <v>74</v>
      </c>
      <c r="K191" s="72"/>
      <c r="L191" s="69"/>
      <c r="M191" s="19"/>
      <c r="N191" s="19"/>
      <c r="O191" s="19"/>
      <c r="P191" s="19"/>
      <c r="Q191" s="9"/>
    </row>
    <row r="192" spans="1:17" ht="14.25" customHeight="1">
      <c r="A192" s="98" t="s">
        <v>173</v>
      </c>
      <c r="B192" s="62"/>
      <c r="C192" s="100"/>
      <c r="D192" s="121"/>
      <c r="E192" s="121"/>
      <c r="G192" s="121"/>
      <c r="H192" s="122"/>
      <c r="I192" s="68"/>
      <c r="J192" s="67"/>
      <c r="K192" s="72"/>
      <c r="L192" s="69"/>
      <c r="M192" s="19"/>
      <c r="N192" s="19"/>
      <c r="O192" s="19"/>
      <c r="P192" s="19"/>
      <c r="Q192" s="9"/>
    </row>
    <row r="193" spans="1:17" ht="14.25" customHeight="1">
      <c r="A193" s="98" t="s">
        <v>174</v>
      </c>
      <c r="B193" s="62"/>
      <c r="C193" s="100" t="s">
        <v>122</v>
      </c>
      <c r="D193" s="121" t="s">
        <v>32</v>
      </c>
      <c r="E193" s="121" t="s">
        <v>50</v>
      </c>
      <c r="F193" s="3" t="s">
        <v>250</v>
      </c>
      <c r="G193" s="121"/>
      <c r="H193" s="122">
        <f>H195</f>
        <v>74</v>
      </c>
      <c r="I193" s="68"/>
      <c r="J193" s="67">
        <f>J195</f>
        <v>74</v>
      </c>
      <c r="K193" s="72"/>
      <c r="L193" s="69"/>
      <c r="M193" s="19"/>
      <c r="N193" s="19"/>
      <c r="O193" s="19"/>
      <c r="P193" s="19"/>
      <c r="Q193" s="9"/>
    </row>
    <row r="194" spans="1:17" ht="14.25" customHeight="1">
      <c r="A194" s="62" t="s">
        <v>187</v>
      </c>
      <c r="B194" s="62"/>
      <c r="C194" s="100"/>
      <c r="D194" s="121"/>
      <c r="E194" s="121"/>
      <c r="G194" s="121"/>
      <c r="H194" s="122"/>
      <c r="I194" s="68"/>
      <c r="J194" s="67"/>
      <c r="K194" s="72"/>
      <c r="L194" s="69"/>
      <c r="M194" s="19"/>
      <c r="N194" s="19"/>
      <c r="O194" s="19"/>
      <c r="P194" s="19"/>
      <c r="Q194" s="9"/>
    </row>
    <row r="195" spans="1:17" ht="14.25" customHeight="1">
      <c r="A195" s="80" t="s">
        <v>194</v>
      </c>
      <c r="B195" s="62"/>
      <c r="C195" s="100" t="s">
        <v>122</v>
      </c>
      <c r="D195" s="121" t="s">
        <v>32</v>
      </c>
      <c r="E195" s="121" t="s">
        <v>50</v>
      </c>
      <c r="F195" s="3" t="s">
        <v>250</v>
      </c>
      <c r="G195" s="121" t="s">
        <v>189</v>
      </c>
      <c r="H195" s="122">
        <v>74</v>
      </c>
      <c r="I195" s="68"/>
      <c r="J195" s="67">
        <v>74</v>
      </c>
      <c r="K195" s="72"/>
      <c r="L195" s="69"/>
      <c r="M195" s="19"/>
      <c r="N195" s="19"/>
      <c r="O195" s="19"/>
      <c r="P195" s="19"/>
      <c r="Q195" s="9"/>
    </row>
    <row r="196" spans="1:17" s="60" customFormat="1" ht="18" customHeight="1">
      <c r="A196" s="52" t="s">
        <v>118</v>
      </c>
      <c r="B196" s="53"/>
      <c r="C196" s="33">
        <v>335</v>
      </c>
      <c r="D196" s="5" t="s">
        <v>119</v>
      </c>
      <c r="E196" s="5"/>
      <c r="F196" s="5"/>
      <c r="G196" s="5"/>
      <c r="H196" s="111">
        <f>H197+H210+H250</f>
        <v>16851.5</v>
      </c>
      <c r="I196" s="55" t="e">
        <f>I197+I250+#REF!</f>
        <v>#REF!</v>
      </c>
      <c r="J196" s="56">
        <f>J197+J210+J250</f>
        <v>16690.3</v>
      </c>
      <c r="K196" s="72">
        <f>J196/H196*100</f>
        <v>99.04340859864107</v>
      </c>
      <c r="L196" s="58"/>
      <c r="M196" s="11"/>
      <c r="N196" s="11"/>
      <c r="O196" s="11"/>
      <c r="P196" s="11"/>
      <c r="Q196" s="59"/>
    </row>
    <row r="197" spans="1:17" ht="14.25" customHeight="1">
      <c r="A197" s="99" t="s">
        <v>120</v>
      </c>
      <c r="B197" s="76"/>
      <c r="C197" s="71">
        <v>335</v>
      </c>
      <c r="D197" s="5" t="str">
        <f>D$196</f>
        <v>05</v>
      </c>
      <c r="E197" s="5" t="s">
        <v>18</v>
      </c>
      <c r="F197" s="5"/>
      <c r="G197" s="5"/>
      <c r="H197" s="110">
        <f>H198</f>
        <v>74</v>
      </c>
      <c r="I197" s="55" t="e">
        <f>I198</f>
        <v>#REF!</v>
      </c>
      <c r="J197" s="54">
        <f>J198</f>
        <v>68</v>
      </c>
      <c r="K197" s="72">
        <f>J197/H197*100</f>
        <v>91.8918918918919</v>
      </c>
      <c r="L197" s="30"/>
      <c r="M197" s="31"/>
      <c r="N197" s="31"/>
      <c r="O197" s="31"/>
      <c r="P197" s="31"/>
      <c r="Q197" s="9"/>
    </row>
    <row r="198" spans="1:17" ht="14.25" customHeight="1">
      <c r="A198" s="84" t="s">
        <v>121</v>
      </c>
      <c r="B198" s="100"/>
      <c r="C198" s="101" t="s">
        <v>122</v>
      </c>
      <c r="D198" s="64" t="str">
        <f>D196</f>
        <v>05</v>
      </c>
      <c r="E198" s="64" t="str">
        <f>E197</f>
        <v>01</v>
      </c>
      <c r="F198" s="64"/>
      <c r="G198" s="64"/>
      <c r="H198" s="143">
        <f>H209+H204</f>
        <v>74</v>
      </c>
      <c r="I198" s="66" t="e">
        <f>#REF!+#REF!+#REF!</f>
        <v>#REF!</v>
      </c>
      <c r="J198" s="67">
        <f>J204+J209</f>
        <v>68</v>
      </c>
      <c r="K198" s="72">
        <f>J198/H198*100</f>
        <v>91.8918918918919</v>
      </c>
      <c r="L198" s="69"/>
      <c r="M198" s="19"/>
      <c r="N198" s="19"/>
      <c r="O198" s="19"/>
      <c r="P198" s="19"/>
      <c r="Q198" s="9"/>
    </row>
    <row r="199" spans="1:17" ht="14.25" customHeight="1">
      <c r="A199" s="93" t="s">
        <v>256</v>
      </c>
      <c r="B199" s="100"/>
      <c r="C199" s="101" t="s">
        <v>122</v>
      </c>
      <c r="D199" s="64"/>
      <c r="E199" s="64"/>
      <c r="F199" s="64"/>
      <c r="G199" s="64"/>
      <c r="H199" s="143"/>
      <c r="I199" s="66"/>
      <c r="J199" s="67"/>
      <c r="K199" s="72"/>
      <c r="L199" s="69"/>
      <c r="M199" s="19"/>
      <c r="N199" s="19"/>
      <c r="O199" s="19"/>
      <c r="P199" s="19"/>
      <c r="Q199" s="9"/>
    </row>
    <row r="200" spans="1:17" ht="14.25" customHeight="1">
      <c r="A200" s="93" t="s">
        <v>257</v>
      </c>
      <c r="B200" s="100"/>
      <c r="C200" s="101"/>
      <c r="D200" s="64" t="s">
        <v>119</v>
      </c>
      <c r="E200" s="64" t="s">
        <v>18</v>
      </c>
      <c r="F200" s="64"/>
      <c r="G200" s="64"/>
      <c r="H200" s="143"/>
      <c r="I200" s="66"/>
      <c r="J200" s="67"/>
      <c r="K200" s="72"/>
      <c r="L200" s="69"/>
      <c r="M200" s="19"/>
      <c r="N200" s="19"/>
      <c r="O200" s="19"/>
      <c r="P200" s="19"/>
      <c r="Q200" s="9"/>
    </row>
    <row r="201" spans="1:17" ht="14.25" customHeight="1">
      <c r="A201" s="93" t="s">
        <v>258</v>
      </c>
      <c r="B201" s="100"/>
      <c r="C201" s="101"/>
      <c r="D201" s="64"/>
      <c r="E201" s="64"/>
      <c r="F201" s="64"/>
      <c r="G201" s="64"/>
      <c r="H201" s="143"/>
      <c r="I201" s="66"/>
      <c r="J201" s="67"/>
      <c r="K201" s="72"/>
      <c r="L201" s="69"/>
      <c r="M201" s="19"/>
      <c r="N201" s="19"/>
      <c r="O201" s="19"/>
      <c r="P201" s="19"/>
      <c r="Q201" s="9"/>
    </row>
    <row r="202" spans="1:17" s="74" customFormat="1" ht="14.25" customHeight="1">
      <c r="A202" s="93" t="s">
        <v>125</v>
      </c>
      <c r="B202" s="98"/>
      <c r="C202" s="92"/>
      <c r="D202" s="164"/>
      <c r="E202" s="164"/>
      <c r="F202" s="164"/>
      <c r="G202" s="164"/>
      <c r="H202" s="165"/>
      <c r="I202" s="106"/>
      <c r="J202" s="163"/>
      <c r="K202" s="141"/>
      <c r="L202" s="69"/>
      <c r="M202" s="19"/>
      <c r="N202" s="19"/>
      <c r="O202" s="19"/>
      <c r="P202" s="19"/>
      <c r="Q202" s="73"/>
    </row>
    <row r="203" spans="1:17" s="74" customFormat="1" ht="14.25" customHeight="1">
      <c r="A203" s="93" t="s">
        <v>126</v>
      </c>
      <c r="B203" s="98"/>
      <c r="C203" s="92"/>
      <c r="D203" s="164"/>
      <c r="E203" s="164"/>
      <c r="F203" s="164"/>
      <c r="G203" s="164"/>
      <c r="H203" s="165"/>
      <c r="I203" s="106"/>
      <c r="J203" s="163"/>
      <c r="K203" s="141"/>
      <c r="L203" s="69"/>
      <c r="M203" s="19"/>
      <c r="N203" s="19"/>
      <c r="O203" s="19"/>
      <c r="P203" s="19"/>
      <c r="Q203" s="73"/>
    </row>
    <row r="204" spans="1:17" s="74" customFormat="1" ht="14.25" customHeight="1">
      <c r="A204" s="93" t="s">
        <v>127</v>
      </c>
      <c r="B204" s="98"/>
      <c r="C204" s="92">
        <v>335</v>
      </c>
      <c r="D204" s="164" t="s">
        <v>119</v>
      </c>
      <c r="E204" s="164" t="s">
        <v>18</v>
      </c>
      <c r="F204" s="164" t="s">
        <v>312</v>
      </c>
      <c r="G204" s="164"/>
      <c r="H204" s="165">
        <f>H206</f>
        <v>44</v>
      </c>
      <c r="I204" s="106"/>
      <c r="J204" s="163">
        <f>J206</f>
        <v>43.5</v>
      </c>
      <c r="K204" s="141">
        <f>J204/H204*100</f>
        <v>98.86363636363636</v>
      </c>
      <c r="L204" s="69"/>
      <c r="M204" s="19"/>
      <c r="N204" s="19"/>
      <c r="O204" s="19"/>
      <c r="P204" s="19"/>
      <c r="Q204" s="73"/>
    </row>
    <row r="205" spans="1:17" s="74" customFormat="1" ht="14.25" customHeight="1">
      <c r="A205" s="98" t="s">
        <v>187</v>
      </c>
      <c r="B205" s="98"/>
      <c r="C205" s="92"/>
      <c r="D205" s="164"/>
      <c r="E205" s="164"/>
      <c r="F205" s="164"/>
      <c r="G205" s="164"/>
      <c r="H205" s="165"/>
      <c r="I205" s="106"/>
      <c r="J205" s="163"/>
      <c r="K205" s="141"/>
      <c r="L205" s="69"/>
      <c r="M205" s="19"/>
      <c r="N205" s="19"/>
      <c r="O205" s="19"/>
      <c r="P205" s="19"/>
      <c r="Q205" s="73"/>
    </row>
    <row r="206" spans="1:17" s="74" customFormat="1" ht="14.25" customHeight="1">
      <c r="A206" s="166" t="s">
        <v>194</v>
      </c>
      <c r="B206" s="98"/>
      <c r="C206" s="92">
        <v>335</v>
      </c>
      <c r="D206" s="164" t="s">
        <v>119</v>
      </c>
      <c r="E206" s="164" t="s">
        <v>18</v>
      </c>
      <c r="F206" s="164" t="s">
        <v>312</v>
      </c>
      <c r="G206" s="164" t="s">
        <v>313</v>
      </c>
      <c r="H206" s="165">
        <v>44</v>
      </c>
      <c r="I206" s="106"/>
      <c r="J206" s="163">
        <v>43.5</v>
      </c>
      <c r="K206" s="141">
        <f>J206/H206*100</f>
        <v>98.86363636363636</v>
      </c>
      <c r="L206" s="69"/>
      <c r="M206" s="19"/>
      <c r="N206" s="19"/>
      <c r="O206" s="19"/>
      <c r="P206" s="19"/>
      <c r="Q206" s="73"/>
    </row>
    <row r="207" spans="1:17" s="74" customFormat="1" ht="14.25" customHeight="1">
      <c r="A207" s="93" t="s">
        <v>178</v>
      </c>
      <c r="B207" s="123"/>
      <c r="C207" s="128" t="s">
        <v>122</v>
      </c>
      <c r="D207" s="121" t="s">
        <v>119</v>
      </c>
      <c r="E207" s="121" t="s">
        <v>18</v>
      </c>
      <c r="F207" s="121" t="s">
        <v>252</v>
      </c>
      <c r="G207" s="121"/>
      <c r="H207" s="167"/>
      <c r="I207" s="106"/>
      <c r="J207" s="163"/>
      <c r="K207" s="141"/>
      <c r="L207" s="69"/>
      <c r="M207" s="19"/>
      <c r="N207" s="19"/>
      <c r="O207" s="19"/>
      <c r="P207" s="19"/>
      <c r="Q207" s="73"/>
    </row>
    <row r="208" spans="1:17" s="74" customFormat="1" ht="14.25" customHeight="1">
      <c r="A208" s="98" t="s">
        <v>187</v>
      </c>
      <c r="B208" s="123"/>
      <c r="C208" s="128"/>
      <c r="D208" s="121"/>
      <c r="E208" s="121"/>
      <c r="F208" s="121"/>
      <c r="G208" s="121"/>
      <c r="H208" s="129"/>
      <c r="I208" s="106"/>
      <c r="J208" s="163"/>
      <c r="K208" s="141"/>
      <c r="L208" s="69"/>
      <c r="M208" s="19"/>
      <c r="N208" s="19"/>
      <c r="O208" s="19"/>
      <c r="P208" s="19"/>
      <c r="Q208" s="73"/>
    </row>
    <row r="209" spans="1:17" s="74" customFormat="1" ht="14.25" customHeight="1">
      <c r="A209" s="166" t="s">
        <v>194</v>
      </c>
      <c r="B209" s="123"/>
      <c r="C209" s="128" t="s">
        <v>122</v>
      </c>
      <c r="D209" s="121" t="s">
        <v>119</v>
      </c>
      <c r="E209" s="121" t="s">
        <v>18</v>
      </c>
      <c r="F209" s="121" t="s">
        <v>252</v>
      </c>
      <c r="G209" s="98">
        <v>244</v>
      </c>
      <c r="H209" s="167">
        <v>30</v>
      </c>
      <c r="I209" s="106"/>
      <c r="J209" s="163">
        <v>24.5</v>
      </c>
      <c r="K209" s="141"/>
      <c r="L209" s="69"/>
      <c r="M209" s="19"/>
      <c r="N209" s="19"/>
      <c r="O209" s="19"/>
      <c r="P209" s="19"/>
      <c r="Q209" s="73"/>
    </row>
    <row r="210" spans="1:17" s="74" customFormat="1" ht="14.25" customHeight="1">
      <c r="A210" s="61" t="s">
        <v>128</v>
      </c>
      <c r="B210" s="123"/>
      <c r="C210" s="104">
        <v>335</v>
      </c>
      <c r="D210" s="105" t="s">
        <v>119</v>
      </c>
      <c r="E210" s="105" t="s">
        <v>22</v>
      </c>
      <c r="F210" s="153"/>
      <c r="G210" s="166"/>
      <c r="H210" s="140">
        <f>H211</f>
        <v>14135</v>
      </c>
      <c r="I210" s="168"/>
      <c r="J210" s="140">
        <f>J211</f>
        <v>14038.3</v>
      </c>
      <c r="K210" s="141">
        <f>J210/H210*100</f>
        <v>99.31588256101874</v>
      </c>
      <c r="L210" s="69"/>
      <c r="M210" s="19"/>
      <c r="N210" s="19"/>
      <c r="O210" s="19"/>
      <c r="P210" s="19"/>
      <c r="Q210" s="73"/>
    </row>
    <row r="211" spans="1:17" s="74" customFormat="1" ht="14.25" customHeight="1">
      <c r="A211" s="170" t="s">
        <v>129</v>
      </c>
      <c r="B211" s="123"/>
      <c r="C211" s="104">
        <v>335</v>
      </c>
      <c r="D211" s="164" t="s">
        <v>119</v>
      </c>
      <c r="E211" s="164" t="s">
        <v>22</v>
      </c>
      <c r="F211" s="164"/>
      <c r="G211" s="153"/>
      <c r="H211" s="161">
        <f>H215+H220+H228+H222+H230</f>
        <v>14135</v>
      </c>
      <c r="I211" s="162">
        <v>0</v>
      </c>
      <c r="J211" s="161">
        <f>J215+J220+J228+J222+J230</f>
        <v>14038.3</v>
      </c>
      <c r="K211" s="141">
        <f>J211/H211*100</f>
        <v>99.31588256101874</v>
      </c>
      <c r="L211" s="69"/>
      <c r="M211" s="19"/>
      <c r="N211" s="19"/>
      <c r="O211" s="19"/>
      <c r="P211" s="19"/>
      <c r="Q211" s="73"/>
    </row>
    <row r="212" spans="1:17" s="74" customFormat="1" ht="14.25" customHeight="1">
      <c r="A212" s="93" t="s">
        <v>123</v>
      </c>
      <c r="B212" s="123"/>
      <c r="C212" s="104"/>
      <c r="D212" s="171"/>
      <c r="E212" s="164"/>
      <c r="F212" s="164"/>
      <c r="G212" s="164"/>
      <c r="H212" s="161"/>
      <c r="I212" s="162"/>
      <c r="J212" s="163"/>
      <c r="K212" s="141"/>
      <c r="L212" s="69"/>
      <c r="M212" s="19"/>
      <c r="N212" s="19"/>
      <c r="O212" s="19"/>
      <c r="P212" s="19"/>
      <c r="Q212" s="73"/>
    </row>
    <row r="213" spans="1:17" s="74" customFormat="1" ht="14.25" customHeight="1">
      <c r="A213" s="170" t="s">
        <v>130</v>
      </c>
      <c r="B213" s="123"/>
      <c r="C213" s="104"/>
      <c r="D213" s="171"/>
      <c r="E213" s="164"/>
      <c r="F213" s="164"/>
      <c r="G213" s="164"/>
      <c r="H213" s="161"/>
      <c r="I213" s="162"/>
      <c r="J213" s="163"/>
      <c r="K213" s="141"/>
      <c r="L213" s="69"/>
      <c r="M213" s="19"/>
      <c r="N213" s="19"/>
      <c r="O213" s="19"/>
      <c r="P213" s="19"/>
      <c r="Q213" s="73"/>
    </row>
    <row r="214" spans="1:17" s="74" customFormat="1" ht="14.25" customHeight="1">
      <c r="A214" s="170" t="s">
        <v>131</v>
      </c>
      <c r="B214" s="123"/>
      <c r="C214" s="104"/>
      <c r="D214" s="164"/>
      <c r="E214" s="164"/>
      <c r="F214" s="164"/>
      <c r="G214" s="164"/>
      <c r="H214" s="161"/>
      <c r="I214" s="162"/>
      <c r="J214" s="163"/>
      <c r="K214" s="141"/>
      <c r="L214" s="69"/>
      <c r="M214" s="19"/>
      <c r="N214" s="19"/>
      <c r="O214" s="19"/>
      <c r="P214" s="19"/>
      <c r="Q214" s="73"/>
    </row>
    <row r="215" spans="1:17" s="74" customFormat="1" ht="14.25" customHeight="1">
      <c r="A215" s="166" t="s">
        <v>132</v>
      </c>
      <c r="B215" s="123"/>
      <c r="C215" s="104">
        <v>335</v>
      </c>
      <c r="D215" s="164" t="s">
        <v>119</v>
      </c>
      <c r="E215" s="164" t="s">
        <v>22</v>
      </c>
      <c r="F215" s="164" t="s">
        <v>253</v>
      </c>
      <c r="G215" s="164"/>
      <c r="H215" s="161">
        <f>H216</f>
        <v>6300.3</v>
      </c>
      <c r="I215" s="162"/>
      <c r="J215" s="163">
        <f>+J216</f>
        <v>6300.3</v>
      </c>
      <c r="K215" s="141">
        <f>J215/H215*100</f>
        <v>100</v>
      </c>
      <c r="L215" s="69"/>
      <c r="M215" s="19"/>
      <c r="N215" s="19"/>
      <c r="O215" s="19"/>
      <c r="P215" s="19"/>
      <c r="Q215" s="73"/>
    </row>
    <row r="216" spans="1:17" s="74" customFormat="1" ht="14.25" customHeight="1">
      <c r="A216" s="93" t="s">
        <v>124</v>
      </c>
      <c r="B216" s="123"/>
      <c r="C216" s="104">
        <v>335</v>
      </c>
      <c r="D216" s="164" t="s">
        <v>119</v>
      </c>
      <c r="E216" s="164" t="s">
        <v>22</v>
      </c>
      <c r="F216" s="164" t="s">
        <v>253</v>
      </c>
      <c r="G216" s="164" t="s">
        <v>197</v>
      </c>
      <c r="H216" s="161">
        <v>6300.3</v>
      </c>
      <c r="I216" s="162">
        <v>0</v>
      </c>
      <c r="J216" s="163">
        <v>6300.3</v>
      </c>
      <c r="K216" s="141">
        <f>J216/H216*100</f>
        <v>100</v>
      </c>
      <c r="L216" s="69"/>
      <c r="M216" s="19"/>
      <c r="N216" s="19"/>
      <c r="O216" s="19"/>
      <c r="P216" s="19"/>
      <c r="Q216" s="73"/>
    </row>
    <row r="217" spans="1:17" s="74" customFormat="1" ht="14.25" customHeight="1">
      <c r="A217" s="93" t="s">
        <v>123</v>
      </c>
      <c r="B217" s="123"/>
      <c r="C217" s="104"/>
      <c r="D217" s="171"/>
      <c r="E217" s="164"/>
      <c r="F217" s="164"/>
      <c r="G217" s="164"/>
      <c r="H217" s="161"/>
      <c r="I217" s="162"/>
      <c r="J217" s="163"/>
      <c r="K217" s="141"/>
      <c r="L217" s="69"/>
      <c r="M217" s="19"/>
      <c r="N217" s="19"/>
      <c r="O217" s="19"/>
      <c r="P217" s="19"/>
      <c r="Q217" s="73"/>
    </row>
    <row r="218" spans="1:17" s="74" customFormat="1" ht="14.25" customHeight="1">
      <c r="A218" s="170" t="s">
        <v>130</v>
      </c>
      <c r="B218" s="123"/>
      <c r="C218" s="104"/>
      <c r="D218" s="171"/>
      <c r="E218" s="164"/>
      <c r="F218" s="164"/>
      <c r="G218" s="164"/>
      <c r="H218" s="161"/>
      <c r="I218" s="162"/>
      <c r="J218" s="163"/>
      <c r="K218" s="141"/>
      <c r="L218" s="69"/>
      <c r="M218" s="19"/>
      <c r="N218" s="19"/>
      <c r="O218" s="19"/>
      <c r="P218" s="19"/>
      <c r="Q218" s="73"/>
    </row>
    <row r="219" spans="1:17" s="74" customFormat="1" ht="14.25" customHeight="1">
      <c r="A219" s="170" t="s">
        <v>133</v>
      </c>
      <c r="B219" s="123"/>
      <c r="C219" s="104"/>
      <c r="D219" s="171"/>
      <c r="E219" s="164"/>
      <c r="F219" s="164"/>
      <c r="G219" s="164"/>
      <c r="H219" s="161"/>
      <c r="I219" s="162"/>
      <c r="J219" s="163"/>
      <c r="K219" s="141"/>
      <c r="L219" s="69"/>
      <c r="M219" s="19"/>
      <c r="N219" s="19"/>
      <c r="O219" s="19"/>
      <c r="P219" s="19"/>
      <c r="Q219" s="73"/>
    </row>
    <row r="220" spans="1:17" s="74" customFormat="1" ht="14.25" customHeight="1">
      <c r="A220" s="170" t="s">
        <v>134</v>
      </c>
      <c r="B220" s="123"/>
      <c r="C220" s="104">
        <v>335</v>
      </c>
      <c r="D220" s="164" t="s">
        <v>119</v>
      </c>
      <c r="E220" s="164" t="s">
        <v>22</v>
      </c>
      <c r="F220" s="164" t="s">
        <v>253</v>
      </c>
      <c r="G220" s="164"/>
      <c r="H220" s="161">
        <f>H221</f>
        <v>2929.7</v>
      </c>
      <c r="I220" s="162"/>
      <c r="J220" s="163">
        <f>J221</f>
        <v>2929.7</v>
      </c>
      <c r="K220" s="141">
        <f>J220/H220*100</f>
        <v>100</v>
      </c>
      <c r="L220" s="69"/>
      <c r="M220" s="19"/>
      <c r="N220" s="19"/>
      <c r="O220" s="19"/>
      <c r="P220" s="19"/>
      <c r="Q220" s="73"/>
    </row>
    <row r="221" spans="1:17" s="74" customFormat="1" ht="14.25" customHeight="1">
      <c r="A221" s="93" t="s">
        <v>124</v>
      </c>
      <c r="B221" s="123"/>
      <c r="C221" s="104">
        <v>335</v>
      </c>
      <c r="D221" s="164" t="s">
        <v>119</v>
      </c>
      <c r="E221" s="164" t="s">
        <v>22</v>
      </c>
      <c r="F221" s="164" t="s">
        <v>253</v>
      </c>
      <c r="G221" s="164" t="s">
        <v>197</v>
      </c>
      <c r="H221" s="161">
        <v>2929.7</v>
      </c>
      <c r="I221" s="162">
        <v>0</v>
      </c>
      <c r="J221" s="163">
        <v>2929.7</v>
      </c>
      <c r="K221" s="141">
        <f>J221/H221*100</f>
        <v>100</v>
      </c>
      <c r="L221" s="69"/>
      <c r="M221" s="19"/>
      <c r="N221" s="19"/>
      <c r="O221" s="19"/>
      <c r="P221" s="19"/>
      <c r="Q221" s="73"/>
    </row>
    <row r="222" spans="1:17" s="74" customFormat="1" ht="14.25" customHeight="1">
      <c r="A222" s="93" t="s">
        <v>210</v>
      </c>
      <c r="B222" s="123"/>
      <c r="C222" s="104">
        <v>335</v>
      </c>
      <c r="D222" s="164" t="s">
        <v>119</v>
      </c>
      <c r="E222" s="164" t="s">
        <v>212</v>
      </c>
      <c r="F222" s="164" t="s">
        <v>254</v>
      </c>
      <c r="G222" s="164"/>
      <c r="H222" s="161">
        <f>H225</f>
        <v>255</v>
      </c>
      <c r="I222" s="162"/>
      <c r="J222" s="172">
        <f>J223</f>
        <v>245.8</v>
      </c>
      <c r="K222" s="141"/>
      <c r="L222" s="69"/>
      <c r="M222" s="19"/>
      <c r="N222" s="19"/>
      <c r="O222" s="19"/>
      <c r="P222" s="19"/>
      <c r="Q222" s="73"/>
    </row>
    <row r="223" spans="1:17" s="74" customFormat="1" ht="14.25" customHeight="1">
      <c r="A223" s="93" t="s">
        <v>211</v>
      </c>
      <c r="B223" s="123"/>
      <c r="C223" s="104">
        <v>335</v>
      </c>
      <c r="D223" s="164" t="s">
        <v>119</v>
      </c>
      <c r="E223" s="164" t="s">
        <v>212</v>
      </c>
      <c r="F223" s="164" t="s">
        <v>254</v>
      </c>
      <c r="G223" s="164"/>
      <c r="H223" s="161">
        <f>H225</f>
        <v>255</v>
      </c>
      <c r="I223" s="162"/>
      <c r="J223" s="172">
        <f>J225</f>
        <v>245.8</v>
      </c>
      <c r="K223" s="141"/>
      <c r="L223" s="69"/>
      <c r="M223" s="19"/>
      <c r="N223" s="19"/>
      <c r="O223" s="19"/>
      <c r="P223" s="19"/>
      <c r="Q223" s="73"/>
    </row>
    <row r="224" spans="1:17" s="74" customFormat="1" ht="14.25" customHeight="1">
      <c r="A224" s="98" t="s">
        <v>198</v>
      </c>
      <c r="B224" s="123"/>
      <c r="C224" s="104"/>
      <c r="D224" s="164"/>
      <c r="E224" s="164"/>
      <c r="F224" s="164"/>
      <c r="G224" s="164"/>
      <c r="H224" s="161"/>
      <c r="I224" s="162"/>
      <c r="J224" s="172"/>
      <c r="K224" s="141"/>
      <c r="L224" s="69"/>
      <c r="M224" s="19"/>
      <c r="N224" s="19"/>
      <c r="O224" s="19"/>
      <c r="P224" s="19"/>
      <c r="Q224" s="73"/>
    </row>
    <row r="225" spans="1:17" s="74" customFormat="1" ht="14.25" customHeight="1">
      <c r="A225" s="166" t="s">
        <v>194</v>
      </c>
      <c r="B225" s="123"/>
      <c r="C225" s="104">
        <v>335</v>
      </c>
      <c r="D225" s="164" t="s">
        <v>119</v>
      </c>
      <c r="E225" s="164" t="s">
        <v>212</v>
      </c>
      <c r="F225" s="164" t="s">
        <v>254</v>
      </c>
      <c r="G225" s="164" t="s">
        <v>189</v>
      </c>
      <c r="H225" s="161">
        <v>255</v>
      </c>
      <c r="I225" s="162"/>
      <c r="J225" s="172">
        <v>245.8</v>
      </c>
      <c r="K225" s="141"/>
      <c r="L225" s="69"/>
      <c r="M225" s="19"/>
      <c r="N225" s="19"/>
      <c r="O225" s="19"/>
      <c r="P225" s="19"/>
      <c r="Q225" s="73"/>
    </row>
    <row r="226" spans="1:17" s="74" customFormat="1" ht="14.25" customHeight="1">
      <c r="A226" s="93" t="s">
        <v>123</v>
      </c>
      <c r="B226" s="123"/>
      <c r="C226" s="104"/>
      <c r="D226" s="171"/>
      <c r="E226" s="164"/>
      <c r="F226" s="164"/>
      <c r="G226" s="164"/>
      <c r="H226" s="161"/>
      <c r="I226" s="162"/>
      <c r="J226" s="163"/>
      <c r="K226" s="141"/>
      <c r="L226" s="69"/>
      <c r="M226" s="19"/>
      <c r="N226" s="19"/>
      <c r="O226" s="19"/>
      <c r="P226" s="19"/>
      <c r="Q226" s="73"/>
    </row>
    <row r="227" spans="1:17" s="74" customFormat="1" ht="14.25" customHeight="1">
      <c r="A227" s="170" t="s">
        <v>130</v>
      </c>
      <c r="B227" s="123"/>
      <c r="C227" s="104"/>
      <c r="D227" s="171"/>
      <c r="E227" s="164"/>
      <c r="F227" s="164"/>
      <c r="G227" s="164"/>
      <c r="H227" s="161"/>
      <c r="I227" s="162"/>
      <c r="J227" s="163"/>
      <c r="K227" s="141"/>
      <c r="L227" s="69"/>
      <c r="M227" s="19"/>
      <c r="N227" s="19"/>
      <c r="O227" s="19"/>
      <c r="P227" s="19"/>
      <c r="Q227" s="73"/>
    </row>
    <row r="228" spans="1:17" s="74" customFormat="1" ht="14.25" customHeight="1">
      <c r="A228" s="170" t="s">
        <v>135</v>
      </c>
      <c r="B228" s="123"/>
      <c r="C228" s="104">
        <v>335</v>
      </c>
      <c r="D228" s="173" t="s">
        <v>119</v>
      </c>
      <c r="E228" s="164" t="s">
        <v>22</v>
      </c>
      <c r="F228" s="164" t="s">
        <v>136</v>
      </c>
      <c r="G228" s="164"/>
      <c r="H228" s="161">
        <f>H229</f>
        <v>300</v>
      </c>
      <c r="I228" s="162"/>
      <c r="J228" s="163">
        <f>J229</f>
        <v>212.5</v>
      </c>
      <c r="K228" s="141">
        <f>J228/H228*100</f>
        <v>70.83333333333334</v>
      </c>
      <c r="L228" s="69"/>
      <c r="M228" s="19"/>
      <c r="N228" s="19"/>
      <c r="O228" s="19"/>
      <c r="P228" s="19"/>
      <c r="Q228" s="73"/>
    </row>
    <row r="229" spans="1:17" s="74" customFormat="1" ht="14.25" customHeight="1">
      <c r="A229" s="93" t="s">
        <v>124</v>
      </c>
      <c r="B229" s="123"/>
      <c r="C229" s="104">
        <v>335</v>
      </c>
      <c r="D229" s="173" t="s">
        <v>119</v>
      </c>
      <c r="E229" s="164" t="s">
        <v>22</v>
      </c>
      <c r="F229" s="164" t="s">
        <v>255</v>
      </c>
      <c r="G229" s="164" t="s">
        <v>186</v>
      </c>
      <c r="H229" s="161">
        <v>300</v>
      </c>
      <c r="I229" s="162"/>
      <c r="J229" s="163">
        <v>212.5</v>
      </c>
      <c r="K229" s="141">
        <f>J229/H229*100</f>
        <v>70.83333333333334</v>
      </c>
      <c r="L229" s="69"/>
      <c r="M229" s="19"/>
      <c r="N229" s="19"/>
      <c r="O229" s="19"/>
      <c r="P229" s="19"/>
      <c r="Q229" s="73"/>
    </row>
    <row r="230" spans="1:17" s="74" customFormat="1" ht="14.25" customHeight="1">
      <c r="A230" s="93" t="s">
        <v>256</v>
      </c>
      <c r="B230" s="123"/>
      <c r="C230" s="128" t="s">
        <v>122</v>
      </c>
      <c r="D230" s="121" t="s">
        <v>119</v>
      </c>
      <c r="E230" s="121" t="s">
        <v>22</v>
      </c>
      <c r="F230" s="121"/>
      <c r="G230" s="121"/>
      <c r="H230" s="126">
        <f>+H235+H247+H241</f>
        <v>4350</v>
      </c>
      <c r="I230" s="162"/>
      <c r="J230" s="126">
        <f>J235+J241+J247</f>
        <v>4350</v>
      </c>
      <c r="K230" s="141">
        <f>J230/H230*100</f>
        <v>100</v>
      </c>
      <c r="L230" s="69"/>
      <c r="M230" s="19"/>
      <c r="N230" s="19"/>
      <c r="O230" s="19"/>
      <c r="P230" s="19"/>
      <c r="Q230" s="73"/>
    </row>
    <row r="231" spans="1:17" s="74" customFormat="1" ht="14.25" customHeight="1">
      <c r="A231" s="93" t="s">
        <v>257</v>
      </c>
      <c r="B231" s="123"/>
      <c r="C231" s="128"/>
      <c r="D231" s="121"/>
      <c r="E231" s="121"/>
      <c r="F231" s="121"/>
      <c r="G231" s="121"/>
      <c r="H231" s="129"/>
      <c r="I231" s="162"/>
      <c r="J231" s="163"/>
      <c r="K231" s="141"/>
      <c r="L231" s="69"/>
      <c r="M231" s="19"/>
      <c r="N231" s="19"/>
      <c r="O231" s="19"/>
      <c r="P231" s="19"/>
      <c r="Q231" s="73"/>
    </row>
    <row r="232" spans="1:17" s="74" customFormat="1" ht="14.25" customHeight="1">
      <c r="A232" s="93" t="s">
        <v>258</v>
      </c>
      <c r="B232" s="123"/>
      <c r="C232" s="128"/>
      <c r="D232" s="121"/>
      <c r="E232" s="121"/>
      <c r="F232" s="121"/>
      <c r="G232" s="121"/>
      <c r="H232" s="129"/>
      <c r="I232" s="162"/>
      <c r="J232" s="163"/>
      <c r="K232" s="141"/>
      <c r="L232" s="69"/>
      <c r="M232" s="19"/>
      <c r="N232" s="19"/>
      <c r="O232" s="19"/>
      <c r="P232" s="19"/>
      <c r="Q232" s="73"/>
    </row>
    <row r="233" spans="1:17" s="74" customFormat="1" ht="14.25" customHeight="1">
      <c r="A233" s="93" t="s">
        <v>318</v>
      </c>
      <c r="B233" s="123"/>
      <c r="C233" s="128"/>
      <c r="D233" s="121"/>
      <c r="E233" s="121"/>
      <c r="F233" s="121"/>
      <c r="G233" s="121"/>
      <c r="H233" s="129"/>
      <c r="I233" s="162"/>
      <c r="J233" s="163"/>
      <c r="K233" s="141"/>
      <c r="L233" s="69"/>
      <c r="M233" s="19"/>
      <c r="N233" s="19"/>
      <c r="O233" s="19"/>
      <c r="P233" s="19"/>
      <c r="Q233" s="73"/>
    </row>
    <row r="234" spans="1:17" s="74" customFormat="1" ht="14.25" customHeight="1">
      <c r="A234" s="98" t="s">
        <v>259</v>
      </c>
      <c r="B234" s="123"/>
      <c r="C234" s="128"/>
      <c r="D234" s="121"/>
      <c r="E234" s="121"/>
      <c r="F234" s="121"/>
      <c r="G234" s="121"/>
      <c r="H234" s="129"/>
      <c r="I234" s="162"/>
      <c r="J234" s="163"/>
      <c r="K234" s="141"/>
      <c r="L234" s="69"/>
      <c r="M234" s="19"/>
      <c r="N234" s="19"/>
      <c r="O234" s="19"/>
      <c r="P234" s="19"/>
      <c r="Q234" s="73"/>
    </row>
    <row r="235" spans="1:17" s="74" customFormat="1" ht="14.25" customHeight="1">
      <c r="A235" s="98" t="s">
        <v>260</v>
      </c>
      <c r="B235" s="123"/>
      <c r="C235" s="128" t="s">
        <v>122</v>
      </c>
      <c r="D235" s="121" t="s">
        <v>119</v>
      </c>
      <c r="E235" s="121" t="s">
        <v>22</v>
      </c>
      <c r="F235" s="121" t="s">
        <v>315</v>
      </c>
      <c r="G235" s="121"/>
      <c r="H235" s="129">
        <f>H238</f>
        <v>1500</v>
      </c>
      <c r="I235" s="162"/>
      <c r="J235" s="163">
        <f>J238</f>
        <v>1500</v>
      </c>
      <c r="K235" s="141">
        <f>J235/H235*100</f>
        <v>100</v>
      </c>
      <c r="L235" s="69"/>
      <c r="M235" s="19"/>
      <c r="N235" s="19"/>
      <c r="O235" s="19"/>
      <c r="P235" s="19"/>
      <c r="Q235" s="73"/>
    </row>
    <row r="236" spans="1:17" s="74" customFormat="1" ht="14.25" customHeight="1">
      <c r="A236" s="98" t="s">
        <v>316</v>
      </c>
      <c r="B236" s="123"/>
      <c r="C236" s="128"/>
      <c r="D236" s="121"/>
      <c r="E236" s="121"/>
      <c r="F236" s="121"/>
      <c r="G236" s="121"/>
      <c r="H236" s="129"/>
      <c r="I236" s="162"/>
      <c r="J236" s="163"/>
      <c r="K236" s="141"/>
      <c r="L236" s="69"/>
      <c r="M236" s="19"/>
      <c r="N236" s="19"/>
      <c r="O236" s="19"/>
      <c r="P236" s="19"/>
      <c r="Q236" s="73"/>
    </row>
    <row r="237" spans="1:17" s="74" customFormat="1" ht="14.25" customHeight="1">
      <c r="A237" s="98" t="s">
        <v>317</v>
      </c>
      <c r="B237" s="123"/>
      <c r="C237" s="128"/>
      <c r="D237" s="121"/>
      <c r="E237" s="121"/>
      <c r="F237" s="121"/>
      <c r="G237" s="121"/>
      <c r="H237" s="129"/>
      <c r="I237" s="162"/>
      <c r="J237" s="163"/>
      <c r="K237" s="141"/>
      <c r="L237" s="69"/>
      <c r="M237" s="19"/>
      <c r="N237" s="19"/>
      <c r="O237" s="19"/>
      <c r="P237" s="19"/>
      <c r="Q237" s="73"/>
    </row>
    <row r="238" spans="1:17" s="74" customFormat="1" ht="14.25" customHeight="1">
      <c r="A238" s="98" t="s">
        <v>124</v>
      </c>
      <c r="B238" s="123"/>
      <c r="C238" s="128" t="s">
        <v>122</v>
      </c>
      <c r="D238" s="121" t="s">
        <v>119</v>
      </c>
      <c r="E238" s="121" t="s">
        <v>22</v>
      </c>
      <c r="F238" s="121" t="s">
        <v>315</v>
      </c>
      <c r="G238" s="121" t="s">
        <v>314</v>
      </c>
      <c r="H238" s="129">
        <v>1500</v>
      </c>
      <c r="I238" s="162"/>
      <c r="J238" s="163">
        <v>1500</v>
      </c>
      <c r="K238" s="141">
        <f>J238/H238*100</f>
        <v>100</v>
      </c>
      <c r="L238" s="69"/>
      <c r="M238" s="19"/>
      <c r="N238" s="19"/>
      <c r="O238" s="19"/>
      <c r="P238" s="19"/>
      <c r="Q238" s="73"/>
    </row>
    <row r="239" spans="1:17" s="74" customFormat="1" ht="14.25" customHeight="1">
      <c r="A239" s="98" t="s">
        <v>318</v>
      </c>
      <c r="B239" s="123"/>
      <c r="C239" s="128"/>
      <c r="D239" s="121"/>
      <c r="E239" s="121"/>
      <c r="F239" s="121"/>
      <c r="G239" s="121"/>
      <c r="H239" s="129"/>
      <c r="I239" s="162"/>
      <c r="J239" s="163"/>
      <c r="K239" s="141"/>
      <c r="L239" s="69"/>
      <c r="M239" s="19"/>
      <c r="N239" s="19"/>
      <c r="O239" s="19"/>
      <c r="P239" s="19"/>
      <c r="Q239" s="73"/>
    </row>
    <row r="240" spans="1:17" s="74" customFormat="1" ht="14.25" customHeight="1">
      <c r="A240" s="98" t="s">
        <v>259</v>
      </c>
      <c r="B240" s="123"/>
      <c r="C240" s="128"/>
      <c r="D240" s="121"/>
      <c r="E240" s="121"/>
      <c r="F240" s="121"/>
      <c r="G240" s="121"/>
      <c r="H240" s="129"/>
      <c r="I240" s="162"/>
      <c r="J240" s="163"/>
      <c r="K240" s="141"/>
      <c r="L240" s="69"/>
      <c r="M240" s="19"/>
      <c r="N240" s="19"/>
      <c r="O240" s="19"/>
      <c r="P240" s="19"/>
      <c r="Q240" s="73"/>
    </row>
    <row r="241" spans="1:17" s="74" customFormat="1" ht="14.25" customHeight="1">
      <c r="A241" s="98" t="s">
        <v>260</v>
      </c>
      <c r="B241" s="123"/>
      <c r="C241" s="128" t="s">
        <v>122</v>
      </c>
      <c r="D241" s="121" t="s">
        <v>119</v>
      </c>
      <c r="E241" s="121" t="s">
        <v>22</v>
      </c>
      <c r="F241" s="121" t="s">
        <v>319</v>
      </c>
      <c r="G241" s="121"/>
      <c r="H241" s="129">
        <f>H244</f>
        <v>2300</v>
      </c>
      <c r="I241" s="162"/>
      <c r="J241" s="163">
        <f>J244</f>
        <v>2300</v>
      </c>
      <c r="K241" s="141">
        <f>J241/H241*100</f>
        <v>100</v>
      </c>
      <c r="L241" s="69"/>
      <c r="M241" s="19"/>
      <c r="N241" s="19"/>
      <c r="O241" s="19"/>
      <c r="P241" s="19"/>
      <c r="Q241" s="73"/>
    </row>
    <row r="242" spans="1:17" s="74" customFormat="1" ht="14.25" customHeight="1">
      <c r="A242" s="98" t="s">
        <v>316</v>
      </c>
      <c r="B242" s="123"/>
      <c r="C242" s="128"/>
      <c r="D242" s="121"/>
      <c r="E242" s="121"/>
      <c r="F242" s="121"/>
      <c r="G242" s="121"/>
      <c r="H242" s="129"/>
      <c r="I242" s="162"/>
      <c r="J242" s="163"/>
      <c r="K242" s="141"/>
      <c r="L242" s="69"/>
      <c r="M242" s="19"/>
      <c r="N242" s="19"/>
      <c r="O242" s="19"/>
      <c r="P242" s="19"/>
      <c r="Q242" s="73"/>
    </row>
    <row r="243" spans="1:17" s="74" customFormat="1" ht="14.25" customHeight="1">
      <c r="A243" s="98" t="s">
        <v>317</v>
      </c>
      <c r="B243" s="123"/>
      <c r="C243" s="128"/>
      <c r="D243" s="121"/>
      <c r="E243" s="121"/>
      <c r="F243" s="121"/>
      <c r="G243" s="121"/>
      <c r="H243" s="129"/>
      <c r="I243" s="162"/>
      <c r="J243" s="163"/>
      <c r="K243" s="141"/>
      <c r="L243" s="69"/>
      <c r="M243" s="19"/>
      <c r="N243" s="19"/>
      <c r="O243" s="19"/>
      <c r="P243" s="19"/>
      <c r="Q243" s="73"/>
    </row>
    <row r="244" spans="1:17" s="74" customFormat="1" ht="14.25" customHeight="1">
      <c r="A244" s="98" t="s">
        <v>124</v>
      </c>
      <c r="B244" s="123"/>
      <c r="C244" s="128" t="s">
        <v>122</v>
      </c>
      <c r="D244" s="121" t="s">
        <v>119</v>
      </c>
      <c r="E244" s="121" t="s">
        <v>22</v>
      </c>
      <c r="F244" s="121" t="s">
        <v>320</v>
      </c>
      <c r="G244" s="121" t="s">
        <v>314</v>
      </c>
      <c r="H244" s="129">
        <v>2300</v>
      </c>
      <c r="I244" s="162"/>
      <c r="J244" s="163">
        <v>2300</v>
      </c>
      <c r="K244" s="141">
        <f>J244/H244*100</f>
        <v>100</v>
      </c>
      <c r="L244" s="69"/>
      <c r="M244" s="19"/>
      <c r="N244" s="19"/>
      <c r="O244" s="19"/>
      <c r="P244" s="19"/>
      <c r="Q244" s="73"/>
    </row>
    <row r="245" spans="1:17" s="74" customFormat="1" ht="14.25" customHeight="1">
      <c r="A245" s="93" t="s">
        <v>266</v>
      </c>
      <c r="B245" s="123"/>
      <c r="C245" s="128"/>
      <c r="D245" s="121"/>
      <c r="E245" s="121"/>
      <c r="F245" s="121"/>
      <c r="G245" s="121"/>
      <c r="H245" s="129"/>
      <c r="I245" s="162"/>
      <c r="J245" s="163"/>
      <c r="K245" s="141"/>
      <c r="L245" s="69"/>
      <c r="M245" s="19"/>
      <c r="N245" s="19"/>
      <c r="O245" s="19"/>
      <c r="P245" s="19"/>
      <c r="Q245" s="73"/>
    </row>
    <row r="246" spans="1:17" s="74" customFormat="1" ht="14.25" customHeight="1">
      <c r="A246" s="98" t="s">
        <v>267</v>
      </c>
      <c r="B246" s="123"/>
      <c r="C246" s="128"/>
      <c r="D246" s="121"/>
      <c r="E246" s="121"/>
      <c r="F246" s="121"/>
      <c r="G246" s="121"/>
      <c r="H246" s="129"/>
      <c r="I246" s="162"/>
      <c r="J246" s="163"/>
      <c r="K246" s="141"/>
      <c r="L246" s="69"/>
      <c r="M246" s="19"/>
      <c r="N246" s="19"/>
      <c r="O246" s="19"/>
      <c r="P246" s="19"/>
      <c r="Q246" s="73"/>
    </row>
    <row r="247" spans="1:17" s="74" customFormat="1" ht="14.25" customHeight="1">
      <c r="A247" s="98" t="s">
        <v>260</v>
      </c>
      <c r="B247" s="123"/>
      <c r="C247" s="128" t="s">
        <v>122</v>
      </c>
      <c r="D247" s="121" t="s">
        <v>119</v>
      </c>
      <c r="E247" s="121" t="s">
        <v>22</v>
      </c>
      <c r="F247" s="121" t="s">
        <v>322</v>
      </c>
      <c r="G247" s="121"/>
      <c r="H247" s="129">
        <f>H249</f>
        <v>550</v>
      </c>
      <c r="I247" s="162"/>
      <c r="J247" s="163">
        <f>J249</f>
        <v>550</v>
      </c>
      <c r="K247" s="141">
        <f>J247/H247*100</f>
        <v>100</v>
      </c>
      <c r="L247" s="69"/>
      <c r="M247" s="19"/>
      <c r="N247" s="19"/>
      <c r="O247" s="19"/>
      <c r="P247" s="19"/>
      <c r="Q247" s="73"/>
    </row>
    <row r="248" spans="1:17" s="74" customFormat="1" ht="14.25" customHeight="1">
      <c r="A248" s="98" t="s">
        <v>261</v>
      </c>
      <c r="B248" s="123"/>
      <c r="C248" s="128"/>
      <c r="D248" s="121"/>
      <c r="E248" s="121"/>
      <c r="F248" s="121"/>
      <c r="G248" s="121"/>
      <c r="H248" s="129"/>
      <c r="I248" s="162"/>
      <c r="J248" s="163"/>
      <c r="K248" s="141"/>
      <c r="L248" s="69"/>
      <c r="M248" s="19"/>
      <c r="N248" s="19"/>
      <c r="O248" s="19"/>
      <c r="P248" s="19"/>
      <c r="Q248" s="73"/>
    </row>
    <row r="249" spans="1:17" s="74" customFormat="1" ht="14.25" customHeight="1">
      <c r="A249" s="98" t="s">
        <v>124</v>
      </c>
      <c r="B249" s="123"/>
      <c r="C249" s="128" t="s">
        <v>122</v>
      </c>
      <c r="D249" s="121" t="s">
        <v>119</v>
      </c>
      <c r="E249" s="121" t="s">
        <v>22</v>
      </c>
      <c r="F249" s="121" t="s">
        <v>321</v>
      </c>
      <c r="G249" s="121" t="s">
        <v>314</v>
      </c>
      <c r="H249" s="129">
        <v>550</v>
      </c>
      <c r="I249" s="162"/>
      <c r="J249" s="163">
        <v>550</v>
      </c>
      <c r="K249" s="141">
        <f>J249/H249*100</f>
        <v>100</v>
      </c>
      <c r="L249" s="69"/>
      <c r="M249" s="19"/>
      <c r="N249" s="19"/>
      <c r="O249" s="19"/>
      <c r="P249" s="19"/>
      <c r="Q249" s="73"/>
    </row>
    <row r="250" spans="1:17" ht="14.25" customHeight="1">
      <c r="A250" s="70" t="s">
        <v>137</v>
      </c>
      <c r="B250" s="123"/>
      <c r="C250" s="104">
        <v>335</v>
      </c>
      <c r="D250" s="105" t="str">
        <f>D$196</f>
        <v>05</v>
      </c>
      <c r="E250" s="105" t="s">
        <v>72</v>
      </c>
      <c r="F250" s="105"/>
      <c r="G250" s="105"/>
      <c r="H250" s="174">
        <f>H255+H259+H262+H266</f>
        <v>2642.5</v>
      </c>
      <c r="I250" s="174" t="e">
        <f>#REF!+#REF!+#REF!+#REF!+I255</f>
        <v>#REF!</v>
      </c>
      <c r="J250" s="174">
        <f>J255+J259+J262+J266</f>
        <v>2584</v>
      </c>
      <c r="K250" s="141">
        <f>J250/H250*100</f>
        <v>97.78618732261116</v>
      </c>
      <c r="L250" s="30"/>
      <c r="M250" s="31"/>
      <c r="N250" s="31"/>
      <c r="O250" s="31"/>
      <c r="P250" s="31"/>
      <c r="Q250" s="9"/>
    </row>
    <row r="251" spans="1:17" ht="14.25" customHeight="1">
      <c r="A251" s="98" t="s">
        <v>137</v>
      </c>
      <c r="B251" s="123"/>
      <c r="C251" s="104">
        <v>335</v>
      </c>
      <c r="D251" s="164" t="s">
        <v>119</v>
      </c>
      <c r="E251" s="164" t="s">
        <v>72</v>
      </c>
      <c r="F251" s="164"/>
      <c r="G251" s="164"/>
      <c r="H251" s="161"/>
      <c r="I251" s="162"/>
      <c r="J251" s="163"/>
      <c r="K251" s="141"/>
      <c r="L251" s="30"/>
      <c r="M251" s="31"/>
      <c r="N251" s="31"/>
      <c r="O251" s="31"/>
      <c r="P251" s="31"/>
      <c r="Q251" s="9"/>
    </row>
    <row r="252" spans="1:17" ht="14.25" customHeight="1">
      <c r="A252" s="93" t="s">
        <v>256</v>
      </c>
      <c r="B252" s="123"/>
      <c r="C252" s="92">
        <v>335</v>
      </c>
      <c r="D252" s="164" t="s">
        <v>119</v>
      </c>
      <c r="E252" s="164" t="s">
        <v>72</v>
      </c>
      <c r="F252" s="164"/>
      <c r="G252" s="164"/>
      <c r="H252" s="161"/>
      <c r="I252" s="162"/>
      <c r="J252" s="163"/>
      <c r="K252" s="141"/>
      <c r="L252" s="30"/>
      <c r="M252" s="31"/>
      <c r="N252" s="31"/>
      <c r="O252" s="31"/>
      <c r="P252" s="31"/>
      <c r="Q252" s="9"/>
    </row>
    <row r="253" spans="1:17" ht="14.25" customHeight="1">
      <c r="A253" s="93" t="s">
        <v>257</v>
      </c>
      <c r="B253" s="123"/>
      <c r="C253" s="104"/>
      <c r="D253" s="164"/>
      <c r="E253" s="164"/>
      <c r="F253" s="164"/>
      <c r="G253" s="164"/>
      <c r="H253" s="161"/>
      <c r="I253" s="162"/>
      <c r="J253" s="163"/>
      <c r="K253" s="141"/>
      <c r="L253" s="30"/>
      <c r="M253" s="31"/>
      <c r="N253" s="31"/>
      <c r="O253" s="31"/>
      <c r="P253" s="31"/>
      <c r="Q253" s="9"/>
    </row>
    <row r="254" spans="1:17" ht="14.25" customHeight="1">
      <c r="A254" s="93" t="s">
        <v>258</v>
      </c>
      <c r="B254" s="123"/>
      <c r="C254" s="104"/>
      <c r="D254" s="164"/>
      <c r="E254" s="164"/>
      <c r="F254" s="164"/>
      <c r="G254" s="164"/>
      <c r="H254" s="161"/>
      <c r="I254" s="162"/>
      <c r="J254" s="163"/>
      <c r="K254" s="141"/>
      <c r="L254" s="30"/>
      <c r="M254" s="31"/>
      <c r="N254" s="31"/>
      <c r="O254" s="31"/>
      <c r="P254" s="31"/>
      <c r="Q254" s="9"/>
    </row>
    <row r="255" spans="1:17" ht="14.25" customHeight="1">
      <c r="A255" s="102" t="s">
        <v>263</v>
      </c>
      <c r="B255" s="98"/>
      <c r="C255" s="92">
        <v>335</v>
      </c>
      <c r="D255" s="164" t="str">
        <f>D$196</f>
        <v>05</v>
      </c>
      <c r="E255" s="164" t="str">
        <f>E250</f>
        <v>03</v>
      </c>
      <c r="F255" s="164" t="s">
        <v>265</v>
      </c>
      <c r="G255" s="164"/>
      <c r="H255" s="161">
        <f>H258</f>
        <v>1664.5</v>
      </c>
      <c r="I255" s="162" t="e">
        <f>#REF!</f>
        <v>#REF!</v>
      </c>
      <c r="J255" s="161">
        <f>J258</f>
        <v>1628.8</v>
      </c>
      <c r="K255" s="141">
        <f>J255/H255*100</f>
        <v>97.8552117753079</v>
      </c>
      <c r="L255" s="30"/>
      <c r="M255" s="31"/>
      <c r="N255" s="31"/>
      <c r="O255" s="31"/>
      <c r="P255" s="31"/>
      <c r="Q255" s="9"/>
    </row>
    <row r="256" spans="1:17" ht="14.25" customHeight="1">
      <c r="A256" s="102" t="s">
        <v>264</v>
      </c>
      <c r="B256" s="98"/>
      <c r="C256" s="92"/>
      <c r="D256" s="164"/>
      <c r="E256" s="164"/>
      <c r="F256" s="164"/>
      <c r="G256" s="164"/>
      <c r="H256" s="161"/>
      <c r="I256" s="162"/>
      <c r="J256" s="161"/>
      <c r="K256" s="141"/>
      <c r="L256" s="30"/>
      <c r="M256" s="31"/>
      <c r="N256" s="31"/>
      <c r="O256" s="31"/>
      <c r="P256" s="31"/>
      <c r="Q256" s="9"/>
    </row>
    <row r="257" spans="1:17" ht="14.25" customHeight="1">
      <c r="A257" s="98" t="s">
        <v>187</v>
      </c>
      <c r="B257" s="98"/>
      <c r="C257" s="92"/>
      <c r="D257" s="164"/>
      <c r="E257" s="164"/>
      <c r="F257" s="164"/>
      <c r="G257" s="164"/>
      <c r="H257" s="161"/>
      <c r="I257" s="162"/>
      <c r="J257" s="163"/>
      <c r="K257" s="141"/>
      <c r="L257" s="30"/>
      <c r="M257" s="31"/>
      <c r="N257" s="31"/>
      <c r="O257" s="31"/>
      <c r="P257" s="31"/>
      <c r="Q257" s="9"/>
    </row>
    <row r="258" spans="1:17" ht="14.25" customHeight="1">
      <c r="A258" s="166" t="s">
        <v>194</v>
      </c>
      <c r="B258" s="98"/>
      <c r="C258" s="92">
        <v>335</v>
      </c>
      <c r="D258" s="164" t="str">
        <f>D$196</f>
        <v>05</v>
      </c>
      <c r="E258" s="164" t="str">
        <f>E255</f>
        <v>03</v>
      </c>
      <c r="F258" s="164" t="s">
        <v>265</v>
      </c>
      <c r="G258" s="164" t="s">
        <v>189</v>
      </c>
      <c r="H258" s="161">
        <v>1664.5</v>
      </c>
      <c r="I258" s="162"/>
      <c r="J258" s="163">
        <v>1628.8</v>
      </c>
      <c r="K258" s="141">
        <f>J258/H258*100</f>
        <v>97.8552117753079</v>
      </c>
      <c r="L258" s="30"/>
      <c r="M258" s="31"/>
      <c r="N258" s="31"/>
      <c r="O258" s="31"/>
      <c r="P258" s="31"/>
      <c r="Q258" s="9"/>
    </row>
    <row r="259" spans="1:17" ht="14.25" customHeight="1">
      <c r="A259" s="93" t="s">
        <v>138</v>
      </c>
      <c r="B259" s="98"/>
      <c r="C259" s="92">
        <v>335</v>
      </c>
      <c r="D259" s="164" t="s">
        <v>119</v>
      </c>
      <c r="E259" s="164" t="s">
        <v>72</v>
      </c>
      <c r="F259" s="164" t="s">
        <v>268</v>
      </c>
      <c r="G259" s="164"/>
      <c r="H259" s="161">
        <f>H261</f>
        <v>140</v>
      </c>
      <c r="I259" s="106"/>
      <c r="J259" s="163">
        <f>J261</f>
        <v>132.9</v>
      </c>
      <c r="K259" s="141">
        <f>J259/H259*100</f>
        <v>94.92857142857143</v>
      </c>
      <c r="L259" s="69"/>
      <c r="M259" s="19"/>
      <c r="N259" s="19"/>
      <c r="O259" s="19"/>
      <c r="P259" s="19"/>
      <c r="Q259" s="9"/>
    </row>
    <row r="260" spans="1:17" ht="14.25" customHeight="1">
      <c r="A260" s="98" t="s">
        <v>187</v>
      </c>
      <c r="B260" s="98"/>
      <c r="C260" s="92"/>
      <c r="D260" s="164"/>
      <c r="E260" s="164"/>
      <c r="F260" s="164"/>
      <c r="G260" s="164"/>
      <c r="H260" s="161"/>
      <c r="I260" s="106"/>
      <c r="J260" s="163"/>
      <c r="K260" s="141"/>
      <c r="L260" s="69"/>
      <c r="M260" s="19"/>
      <c r="N260" s="19"/>
      <c r="O260" s="19"/>
      <c r="P260" s="19"/>
      <c r="Q260" s="9"/>
    </row>
    <row r="261" spans="1:17" ht="14.25" customHeight="1">
      <c r="A261" s="166" t="s">
        <v>194</v>
      </c>
      <c r="B261" s="98"/>
      <c r="C261" s="92">
        <v>335</v>
      </c>
      <c r="D261" s="164" t="s">
        <v>119</v>
      </c>
      <c r="E261" s="164" t="s">
        <v>72</v>
      </c>
      <c r="F261" s="164" t="s">
        <v>268</v>
      </c>
      <c r="G261" s="164" t="s">
        <v>189</v>
      </c>
      <c r="H261" s="161">
        <v>140</v>
      </c>
      <c r="I261" s="106"/>
      <c r="J261" s="163">
        <v>132.9</v>
      </c>
      <c r="K261" s="141">
        <f>J261/H261*100</f>
        <v>94.92857142857143</v>
      </c>
      <c r="L261" s="69"/>
      <c r="M261" s="19"/>
      <c r="N261" s="19"/>
      <c r="O261" s="19"/>
      <c r="P261" s="19"/>
      <c r="Q261" s="9"/>
    </row>
    <row r="262" spans="1:17" ht="14.25" customHeight="1">
      <c r="A262" s="93" t="s">
        <v>139</v>
      </c>
      <c r="B262" s="98"/>
      <c r="C262" s="92"/>
      <c r="D262" s="164" t="s">
        <v>119</v>
      </c>
      <c r="E262" s="164" t="s">
        <v>72</v>
      </c>
      <c r="F262" s="164" t="s">
        <v>269</v>
      </c>
      <c r="G262" s="164"/>
      <c r="H262" s="161">
        <f>H264</f>
        <v>192</v>
      </c>
      <c r="I262" s="106"/>
      <c r="J262" s="163">
        <f>J264</f>
        <v>190.3</v>
      </c>
      <c r="K262" s="141">
        <f>J262/H262*100</f>
        <v>99.11458333333334</v>
      </c>
      <c r="L262" s="69"/>
      <c r="M262" s="19"/>
      <c r="N262" s="19"/>
      <c r="O262" s="19"/>
      <c r="P262" s="19"/>
      <c r="Q262" s="9"/>
    </row>
    <row r="263" spans="1:17" ht="14.25" customHeight="1">
      <c r="A263" s="98" t="s">
        <v>187</v>
      </c>
      <c r="B263" s="98"/>
      <c r="C263" s="92"/>
      <c r="D263" s="164"/>
      <c r="E263" s="164"/>
      <c r="F263" s="164"/>
      <c r="G263" s="164"/>
      <c r="H263" s="161"/>
      <c r="I263" s="106"/>
      <c r="J263" s="163"/>
      <c r="K263" s="141"/>
      <c r="L263" s="69"/>
      <c r="M263" s="19"/>
      <c r="N263" s="19"/>
      <c r="O263" s="19"/>
      <c r="P263" s="19"/>
      <c r="Q263" s="9"/>
    </row>
    <row r="264" spans="1:17" ht="14.25" customHeight="1">
      <c r="A264" s="166" t="s">
        <v>194</v>
      </c>
      <c r="B264" s="98"/>
      <c r="C264" s="92">
        <v>335</v>
      </c>
      <c r="D264" s="164" t="s">
        <v>119</v>
      </c>
      <c r="E264" s="164" t="s">
        <v>72</v>
      </c>
      <c r="F264" s="164" t="s">
        <v>269</v>
      </c>
      <c r="G264" s="164" t="s">
        <v>189</v>
      </c>
      <c r="H264" s="161">
        <v>192</v>
      </c>
      <c r="I264" s="106"/>
      <c r="J264" s="163">
        <v>190.3</v>
      </c>
      <c r="K264" s="141">
        <f>J264/H264*100</f>
        <v>99.11458333333334</v>
      </c>
      <c r="L264" s="69"/>
      <c r="M264" s="19"/>
      <c r="N264" s="19"/>
      <c r="O264" s="19"/>
      <c r="P264" s="19"/>
      <c r="Q264" s="9"/>
    </row>
    <row r="265" spans="1:17" ht="14.25" customHeight="1">
      <c r="A265" s="93" t="s">
        <v>140</v>
      </c>
      <c r="B265" s="98"/>
      <c r="C265" s="92"/>
      <c r="D265" s="164"/>
      <c r="E265" s="175"/>
      <c r="F265" s="175"/>
      <c r="G265" s="164"/>
      <c r="H265" s="161"/>
      <c r="I265" s="106"/>
      <c r="J265" s="163"/>
      <c r="K265" s="141"/>
      <c r="L265" s="69"/>
      <c r="M265" s="19"/>
      <c r="N265" s="19"/>
      <c r="O265" s="19"/>
      <c r="P265" s="19"/>
      <c r="Q265" s="9"/>
    </row>
    <row r="266" spans="1:17" ht="14.25" customHeight="1">
      <c r="A266" s="93" t="s">
        <v>141</v>
      </c>
      <c r="B266" s="98"/>
      <c r="C266" s="92">
        <v>335</v>
      </c>
      <c r="D266" s="164" t="s">
        <v>119</v>
      </c>
      <c r="E266" s="164" t="s">
        <v>72</v>
      </c>
      <c r="F266" s="164" t="s">
        <v>270</v>
      </c>
      <c r="G266" s="164"/>
      <c r="H266" s="176">
        <f>H268</f>
        <v>646</v>
      </c>
      <c r="I266" s="177"/>
      <c r="J266" s="177">
        <f>J268</f>
        <v>632</v>
      </c>
      <c r="K266" s="141">
        <f>J266/H266*100</f>
        <v>97.8328173374613</v>
      </c>
      <c r="L266" s="69"/>
      <c r="M266" s="19"/>
      <c r="N266" s="19"/>
      <c r="O266" s="19"/>
      <c r="P266" s="19"/>
      <c r="Q266" s="9"/>
    </row>
    <row r="267" spans="1:17" ht="14.25" customHeight="1">
      <c r="A267" s="98" t="s">
        <v>187</v>
      </c>
      <c r="B267" s="98"/>
      <c r="C267" s="92"/>
      <c r="D267" s="164"/>
      <c r="E267" s="164"/>
      <c r="F267" s="164"/>
      <c r="G267" s="164"/>
      <c r="H267" s="176"/>
      <c r="I267" s="177"/>
      <c r="J267" s="177"/>
      <c r="K267" s="141"/>
      <c r="L267" s="69"/>
      <c r="M267" s="19"/>
      <c r="N267" s="19"/>
      <c r="O267" s="19"/>
      <c r="P267" s="19"/>
      <c r="Q267" s="9"/>
    </row>
    <row r="268" spans="1:17" ht="14.25" customHeight="1">
      <c r="A268" s="166" t="s">
        <v>194</v>
      </c>
      <c r="B268" s="98"/>
      <c r="C268" s="92">
        <v>335</v>
      </c>
      <c r="D268" s="164" t="s">
        <v>119</v>
      </c>
      <c r="E268" s="164" t="s">
        <v>72</v>
      </c>
      <c r="F268" s="164" t="s">
        <v>270</v>
      </c>
      <c r="G268" s="164" t="s">
        <v>189</v>
      </c>
      <c r="H268" s="176">
        <v>646</v>
      </c>
      <c r="I268" s="177"/>
      <c r="J268" s="177">
        <v>632</v>
      </c>
      <c r="K268" s="141">
        <f>J268/H268*100</f>
        <v>97.8328173374613</v>
      </c>
      <c r="L268" s="69"/>
      <c r="M268" s="19"/>
      <c r="N268" s="19"/>
      <c r="O268" s="19"/>
      <c r="P268" s="19"/>
      <c r="Q268" s="9"/>
    </row>
    <row r="269" spans="1:17" s="17" customFormat="1" ht="19.5" customHeight="1">
      <c r="A269" s="178" t="s">
        <v>142</v>
      </c>
      <c r="B269" s="120"/>
      <c r="C269" s="107">
        <v>335</v>
      </c>
      <c r="D269" s="105" t="s">
        <v>39</v>
      </c>
      <c r="E269" s="164"/>
      <c r="F269" s="164"/>
      <c r="G269" s="164"/>
      <c r="H269" s="140">
        <f>H270</f>
        <v>4</v>
      </c>
      <c r="I269" s="168" t="e">
        <f>#REF!+#REF!+#REF!+#REF!+#REF!+I270</f>
        <v>#REF!</v>
      </c>
      <c r="J269" s="140">
        <f>J270</f>
        <v>4</v>
      </c>
      <c r="K269" s="141">
        <f>J269/H269*100</f>
        <v>100</v>
      </c>
      <c r="L269" s="58"/>
      <c r="M269" s="11"/>
      <c r="N269" s="11"/>
      <c r="O269" s="11"/>
      <c r="P269" s="11"/>
      <c r="Q269" s="16"/>
    </row>
    <row r="270" spans="1:17" ht="14.25" customHeight="1">
      <c r="A270" s="61" t="s">
        <v>143</v>
      </c>
      <c r="B270" s="98"/>
      <c r="C270" s="92">
        <v>335</v>
      </c>
      <c r="D270" s="105" t="str">
        <f>D$269</f>
        <v>07</v>
      </c>
      <c r="E270" s="105" t="s">
        <v>39</v>
      </c>
      <c r="F270" s="105"/>
      <c r="G270" s="105"/>
      <c r="H270" s="169">
        <f>H271</f>
        <v>4</v>
      </c>
      <c r="I270" s="168" t="e">
        <f>I271+#REF!+#REF!</f>
        <v>#REF!</v>
      </c>
      <c r="J270" s="179">
        <f>J271</f>
        <v>4</v>
      </c>
      <c r="K270" s="141">
        <f>J270/H270*100</f>
        <v>100</v>
      </c>
      <c r="L270" s="30"/>
      <c r="M270" s="31"/>
      <c r="N270" s="31"/>
      <c r="O270" s="31"/>
      <c r="P270" s="31"/>
      <c r="Q270" s="9"/>
    </row>
    <row r="271" spans="1:17" s="74" customFormat="1" ht="14.25" customHeight="1">
      <c r="A271" s="93" t="s">
        <v>144</v>
      </c>
      <c r="B271" s="98"/>
      <c r="C271" s="92">
        <v>335</v>
      </c>
      <c r="D271" s="164" t="str">
        <f>D$269</f>
        <v>07</v>
      </c>
      <c r="E271" s="164" t="str">
        <f>E$270</f>
        <v>07</v>
      </c>
      <c r="F271" s="164" t="s">
        <v>271</v>
      </c>
      <c r="G271" s="164"/>
      <c r="H271" s="165">
        <f>H272</f>
        <v>4</v>
      </c>
      <c r="I271" s="162" t="e">
        <f>I272</f>
        <v>#REF!</v>
      </c>
      <c r="J271" s="172">
        <f>J272</f>
        <v>4</v>
      </c>
      <c r="K271" s="141">
        <f>J271/H271*100</f>
        <v>100</v>
      </c>
      <c r="L271" s="69"/>
      <c r="M271" s="19"/>
      <c r="N271" s="19"/>
      <c r="O271" s="19"/>
      <c r="P271" s="19"/>
      <c r="Q271" s="73"/>
    </row>
    <row r="272" spans="1:17" s="74" customFormat="1" ht="14.25" customHeight="1">
      <c r="A272" s="93" t="s">
        <v>145</v>
      </c>
      <c r="B272" s="98"/>
      <c r="C272" s="92">
        <v>335</v>
      </c>
      <c r="D272" s="164" t="str">
        <f>D$269</f>
        <v>07</v>
      </c>
      <c r="E272" s="164" t="str">
        <f>E$270</f>
        <v>07</v>
      </c>
      <c r="F272" s="164" t="s">
        <v>271</v>
      </c>
      <c r="G272" s="164"/>
      <c r="H272" s="165">
        <f>H274</f>
        <v>4</v>
      </c>
      <c r="I272" s="162" t="e">
        <f>#REF!+I273</f>
        <v>#REF!</v>
      </c>
      <c r="J272" s="172">
        <f>J274</f>
        <v>4</v>
      </c>
      <c r="K272" s="141">
        <f>J272/H272*100</f>
        <v>100</v>
      </c>
      <c r="L272" s="69"/>
      <c r="M272" s="19"/>
      <c r="N272" s="19"/>
      <c r="O272" s="19"/>
      <c r="P272" s="19"/>
      <c r="Q272" s="73"/>
    </row>
    <row r="273" spans="1:17" ht="14.25" customHeight="1">
      <c r="A273" s="98" t="s">
        <v>187</v>
      </c>
      <c r="B273" s="98"/>
      <c r="C273" s="92"/>
      <c r="D273" s="164"/>
      <c r="E273" s="175"/>
      <c r="F273" s="175"/>
      <c r="G273" s="175"/>
      <c r="H273" s="165"/>
      <c r="I273" s="106"/>
      <c r="J273" s="172"/>
      <c r="K273" s="141"/>
      <c r="L273" s="69"/>
      <c r="M273" s="19"/>
      <c r="N273" s="19"/>
      <c r="O273" s="19"/>
      <c r="P273" s="19"/>
      <c r="Q273" s="9"/>
    </row>
    <row r="274" spans="1:17" ht="15" customHeight="1">
      <c r="A274" s="166" t="s">
        <v>194</v>
      </c>
      <c r="B274" s="98"/>
      <c r="C274" s="92">
        <v>335</v>
      </c>
      <c r="D274" s="164" t="str">
        <f>D$269</f>
        <v>07</v>
      </c>
      <c r="E274" s="164" t="str">
        <f>E$270</f>
        <v>07</v>
      </c>
      <c r="F274" s="164" t="str">
        <f>F272</f>
        <v>20 5 2 509</v>
      </c>
      <c r="G274" s="164" t="s">
        <v>189</v>
      </c>
      <c r="H274" s="165">
        <v>4</v>
      </c>
      <c r="I274" s="106"/>
      <c r="J274" s="172">
        <v>4</v>
      </c>
      <c r="K274" s="141">
        <f>J274/H274*100</f>
        <v>100</v>
      </c>
      <c r="L274" s="69"/>
      <c r="M274" s="19"/>
      <c r="N274" s="19"/>
      <c r="O274" s="19"/>
      <c r="P274" s="19"/>
      <c r="Q274" s="9"/>
    </row>
    <row r="275" spans="1:17" ht="15" customHeight="1">
      <c r="A275" s="103" t="s">
        <v>146</v>
      </c>
      <c r="B275" s="98"/>
      <c r="C275" s="104">
        <v>335</v>
      </c>
      <c r="D275" s="105" t="s">
        <v>39</v>
      </c>
      <c r="E275" s="105" t="s">
        <v>147</v>
      </c>
      <c r="F275" s="164"/>
      <c r="G275" s="164"/>
      <c r="H275" s="140"/>
      <c r="I275" s="106"/>
      <c r="J275" s="140"/>
      <c r="K275" s="141"/>
      <c r="L275" s="69"/>
      <c r="M275" s="19"/>
      <c r="N275" s="19"/>
      <c r="O275" s="19"/>
      <c r="P275" s="19"/>
      <c r="Q275" s="9"/>
    </row>
    <row r="276" spans="1:17" s="17" customFormat="1" ht="13.5" customHeight="1">
      <c r="A276" s="178" t="s">
        <v>148</v>
      </c>
      <c r="B276" s="120"/>
      <c r="C276" s="107"/>
      <c r="D276" s="164"/>
      <c r="E276" s="164"/>
      <c r="F276" s="164"/>
      <c r="G276" s="164"/>
      <c r="H276" s="161"/>
      <c r="I276" s="106"/>
      <c r="J276" s="163"/>
      <c r="K276" s="141"/>
      <c r="L276" s="94"/>
      <c r="M276" s="95"/>
      <c r="N276" s="95"/>
      <c r="O276" s="95"/>
      <c r="P276" s="95"/>
      <c r="Q276" s="16"/>
    </row>
    <row r="277" spans="1:17" s="60" customFormat="1" ht="15" customHeight="1">
      <c r="A277" s="180" t="s">
        <v>149</v>
      </c>
      <c r="B277" s="181"/>
      <c r="C277" s="182">
        <v>335</v>
      </c>
      <c r="D277" s="105" t="s">
        <v>150</v>
      </c>
      <c r="E277" s="164"/>
      <c r="F277" s="164"/>
      <c r="G277" s="164"/>
      <c r="H277" s="140">
        <f>H278</f>
        <v>1878.9</v>
      </c>
      <c r="I277" s="168" t="e">
        <f>#REF!+#REF!+#REF!+#REF!</f>
        <v>#REF!</v>
      </c>
      <c r="J277" s="183">
        <f>J278</f>
        <v>1878.9</v>
      </c>
      <c r="K277" s="141">
        <f>J277/H277*100</f>
        <v>100</v>
      </c>
      <c r="L277" s="58"/>
      <c r="M277" s="11"/>
      <c r="N277" s="11"/>
      <c r="O277" s="11"/>
      <c r="P277" s="11"/>
      <c r="Q277" s="59"/>
    </row>
    <row r="278" spans="1:17" ht="14.25" customHeight="1">
      <c r="A278" s="70" t="s">
        <v>151</v>
      </c>
      <c r="B278" s="123"/>
      <c r="C278" s="104">
        <v>335</v>
      </c>
      <c r="D278" s="105" t="str">
        <f>D$277</f>
        <v>08</v>
      </c>
      <c r="E278" s="105" t="s">
        <v>18</v>
      </c>
      <c r="F278" s="105"/>
      <c r="G278" s="105"/>
      <c r="H278" s="140">
        <f>H286+H280</f>
        <v>1878.9</v>
      </c>
      <c r="I278" s="106"/>
      <c r="J278" s="140">
        <f>J286+J280</f>
        <v>1878.9</v>
      </c>
      <c r="K278" s="141">
        <f>J278/H278*100</f>
        <v>100</v>
      </c>
      <c r="L278" s="69"/>
      <c r="M278" s="19"/>
      <c r="N278" s="19"/>
      <c r="O278" s="19"/>
      <c r="P278" s="19"/>
      <c r="Q278" s="9"/>
    </row>
    <row r="279" spans="1:17" ht="14.25" customHeight="1">
      <c r="A279" s="70" t="s">
        <v>272</v>
      </c>
      <c r="B279" s="123"/>
      <c r="C279" s="124"/>
      <c r="D279" s="125"/>
      <c r="E279" s="125"/>
      <c r="F279" s="125"/>
      <c r="G279" s="125"/>
      <c r="H279" s="126"/>
      <c r="I279" s="106"/>
      <c r="J279" s="183"/>
      <c r="K279" s="141"/>
      <c r="L279" s="69"/>
      <c r="M279" s="19"/>
      <c r="N279" s="19"/>
      <c r="O279" s="19"/>
      <c r="P279" s="19"/>
      <c r="Q279" s="9"/>
    </row>
    <row r="280" spans="1:17" ht="14.25" customHeight="1">
      <c r="A280" s="70" t="s">
        <v>273</v>
      </c>
      <c r="B280" s="123"/>
      <c r="C280" s="124" t="s">
        <v>122</v>
      </c>
      <c r="D280" s="125" t="s">
        <v>150</v>
      </c>
      <c r="E280" s="125" t="s">
        <v>18</v>
      </c>
      <c r="F280" s="125" t="s">
        <v>274</v>
      </c>
      <c r="G280" s="125"/>
      <c r="H280" s="126">
        <f>H283+H284</f>
        <v>1870.9</v>
      </c>
      <c r="I280" s="106"/>
      <c r="J280" s="183">
        <f>J283+J284</f>
        <v>1870.9</v>
      </c>
      <c r="K280" s="141">
        <f>J280/H280*100</f>
        <v>100</v>
      </c>
      <c r="L280" s="69"/>
      <c r="M280" s="19"/>
      <c r="N280" s="19"/>
      <c r="O280" s="19"/>
      <c r="P280" s="19"/>
      <c r="Q280" s="9"/>
    </row>
    <row r="281" spans="1:17" ht="14.25" customHeight="1">
      <c r="A281" s="166" t="s">
        <v>175</v>
      </c>
      <c r="B281" s="123"/>
      <c r="C281" s="124"/>
      <c r="D281" s="125"/>
      <c r="E281" s="125"/>
      <c r="F281" s="125"/>
      <c r="G281" s="125"/>
      <c r="H281" s="126"/>
      <c r="I281" s="106"/>
      <c r="J281" s="183"/>
      <c r="K281" s="141"/>
      <c r="L281" s="69"/>
      <c r="M281" s="19"/>
      <c r="N281" s="19"/>
      <c r="O281" s="19"/>
      <c r="P281" s="19"/>
      <c r="Q281" s="9"/>
    </row>
    <row r="282" spans="1:17" ht="14.25" customHeight="1">
      <c r="A282" s="98" t="s">
        <v>176</v>
      </c>
      <c r="B282" s="123"/>
      <c r="C282" s="124"/>
      <c r="D282" s="125"/>
      <c r="E282" s="125"/>
      <c r="F282" s="125"/>
      <c r="G282" s="125"/>
      <c r="H282" s="126"/>
      <c r="I282" s="106"/>
      <c r="J282" s="183"/>
      <c r="K282" s="141"/>
      <c r="L282" s="69"/>
      <c r="M282" s="19"/>
      <c r="N282" s="19"/>
      <c r="O282" s="19"/>
      <c r="P282" s="19"/>
      <c r="Q282" s="9"/>
    </row>
    <row r="283" spans="1:17" ht="14.25" customHeight="1">
      <c r="A283" s="166" t="s">
        <v>177</v>
      </c>
      <c r="B283" s="123"/>
      <c r="C283" s="128" t="s">
        <v>122</v>
      </c>
      <c r="D283" s="121" t="s">
        <v>150</v>
      </c>
      <c r="E283" s="121" t="s">
        <v>18</v>
      </c>
      <c r="F283" s="121" t="s">
        <v>275</v>
      </c>
      <c r="G283" s="121" t="s">
        <v>199</v>
      </c>
      <c r="H283" s="129">
        <v>1868.4</v>
      </c>
      <c r="I283" s="106"/>
      <c r="J283" s="163">
        <v>1868.4</v>
      </c>
      <c r="K283" s="141">
        <f>J283/H283*100</f>
        <v>100</v>
      </c>
      <c r="L283" s="69"/>
      <c r="M283" s="19"/>
      <c r="N283" s="19"/>
      <c r="O283" s="19"/>
      <c r="P283" s="19"/>
      <c r="Q283" s="9"/>
    </row>
    <row r="284" spans="1:17" ht="18" customHeight="1">
      <c r="A284" s="166" t="s">
        <v>284</v>
      </c>
      <c r="B284" s="123"/>
      <c r="C284" s="128" t="s">
        <v>122</v>
      </c>
      <c r="D284" s="121" t="s">
        <v>150</v>
      </c>
      <c r="E284" s="121" t="s">
        <v>18</v>
      </c>
      <c r="F284" s="121" t="s">
        <v>275</v>
      </c>
      <c r="G284" s="121" t="s">
        <v>285</v>
      </c>
      <c r="H284" s="129">
        <v>2.5</v>
      </c>
      <c r="I284" s="106"/>
      <c r="J284" s="163">
        <v>2.5</v>
      </c>
      <c r="K284" s="141">
        <f>J284/H284*100</f>
        <v>100</v>
      </c>
      <c r="L284" s="69"/>
      <c r="M284" s="19"/>
      <c r="N284" s="19"/>
      <c r="O284" s="19"/>
      <c r="P284" s="19"/>
      <c r="Q284" s="9"/>
    </row>
    <row r="285" spans="1:17" s="74" customFormat="1" ht="14.25" customHeight="1">
      <c r="A285" s="93" t="s">
        <v>152</v>
      </c>
      <c r="B285" s="123"/>
      <c r="C285" s="104"/>
      <c r="D285" s="105"/>
      <c r="E285" s="105"/>
      <c r="F285" s="105"/>
      <c r="G285" s="105"/>
      <c r="H285" s="140"/>
      <c r="I285" s="168"/>
      <c r="J285" s="183"/>
      <c r="K285" s="141"/>
      <c r="L285" s="30"/>
      <c r="M285" s="31"/>
      <c r="N285" s="31"/>
      <c r="O285" s="31"/>
      <c r="P285" s="31"/>
      <c r="Q285" s="73"/>
    </row>
    <row r="286" spans="1:17" s="74" customFormat="1" ht="14.25" customHeight="1">
      <c r="A286" s="102" t="s">
        <v>153</v>
      </c>
      <c r="B286" s="123"/>
      <c r="C286" s="92">
        <v>335</v>
      </c>
      <c r="D286" s="164" t="s">
        <v>150</v>
      </c>
      <c r="E286" s="164" t="s">
        <v>18</v>
      </c>
      <c r="F286" s="164" t="s">
        <v>276</v>
      </c>
      <c r="G286" s="164"/>
      <c r="H286" s="165">
        <f>H288</f>
        <v>8</v>
      </c>
      <c r="I286" s="168"/>
      <c r="J286" s="172">
        <f>J288</f>
        <v>8</v>
      </c>
      <c r="K286" s="106">
        <f>J286/H286*100</f>
        <v>100</v>
      </c>
      <c r="L286" s="30"/>
      <c r="M286" s="31"/>
      <c r="N286" s="31"/>
      <c r="O286" s="31"/>
      <c r="P286" s="31"/>
      <c r="Q286" s="73"/>
    </row>
    <row r="287" spans="1:17" s="74" customFormat="1" ht="14.25" customHeight="1">
      <c r="A287" s="93" t="s">
        <v>154</v>
      </c>
      <c r="B287" s="123"/>
      <c r="C287" s="104"/>
      <c r="D287" s="105"/>
      <c r="E287" s="105"/>
      <c r="F287" s="105"/>
      <c r="G287" s="105"/>
      <c r="H287" s="169"/>
      <c r="I287" s="168"/>
      <c r="J287" s="179"/>
      <c r="K287" s="141"/>
      <c r="L287" s="30"/>
      <c r="M287" s="31"/>
      <c r="N287" s="31"/>
      <c r="O287" s="31"/>
      <c r="P287" s="31"/>
      <c r="Q287" s="73"/>
    </row>
    <row r="288" spans="1:17" s="74" customFormat="1" ht="14.25" customHeight="1">
      <c r="A288" s="166" t="s">
        <v>155</v>
      </c>
      <c r="B288" s="98"/>
      <c r="C288" s="92">
        <v>335</v>
      </c>
      <c r="D288" s="164" t="str">
        <f>D$277</f>
        <v>08</v>
      </c>
      <c r="E288" s="164" t="str">
        <f>E278</f>
        <v>01</v>
      </c>
      <c r="F288" s="164" t="s">
        <v>276</v>
      </c>
      <c r="G288" s="164"/>
      <c r="H288" s="165">
        <f>H290</f>
        <v>8</v>
      </c>
      <c r="I288" s="162">
        <f>I289</f>
        <v>14118</v>
      </c>
      <c r="J288" s="172">
        <f>J290</f>
        <v>8</v>
      </c>
      <c r="K288" s="106">
        <f>J288/H288*100</f>
        <v>100</v>
      </c>
      <c r="L288" s="69"/>
      <c r="M288" s="19"/>
      <c r="N288" s="19"/>
      <c r="O288" s="19"/>
      <c r="P288" s="19"/>
      <c r="Q288" s="73"/>
    </row>
    <row r="289" spans="1:17" s="74" customFormat="1" ht="14.25" customHeight="1">
      <c r="A289" s="98" t="s">
        <v>198</v>
      </c>
      <c r="B289" s="98"/>
      <c r="C289" s="92"/>
      <c r="D289" s="164"/>
      <c r="E289" s="164"/>
      <c r="F289" s="164"/>
      <c r="G289" s="164"/>
      <c r="H289" s="165"/>
      <c r="I289" s="162">
        <f>I290</f>
        <v>14118</v>
      </c>
      <c r="J289" s="172"/>
      <c r="K289" s="141"/>
      <c r="L289" s="69"/>
      <c r="M289" s="19"/>
      <c r="N289" s="19"/>
      <c r="O289" s="19"/>
      <c r="P289" s="19"/>
      <c r="Q289" s="73"/>
    </row>
    <row r="290" spans="1:17" ht="14.25" customHeight="1">
      <c r="A290" s="166" t="s">
        <v>194</v>
      </c>
      <c r="B290" s="98"/>
      <c r="C290" s="92">
        <v>335</v>
      </c>
      <c r="D290" s="164" t="str">
        <f>D$277</f>
        <v>08</v>
      </c>
      <c r="E290" s="164" t="str">
        <f>E278</f>
        <v>01</v>
      </c>
      <c r="F290" s="164" t="s">
        <v>276</v>
      </c>
      <c r="G290" s="164" t="s">
        <v>189</v>
      </c>
      <c r="H290" s="165">
        <v>8</v>
      </c>
      <c r="I290" s="106">
        <f>11260+2858</f>
        <v>14118</v>
      </c>
      <c r="J290" s="172">
        <v>8</v>
      </c>
      <c r="K290" s="141">
        <f>J290/H290*100</f>
        <v>100</v>
      </c>
      <c r="L290" s="69"/>
      <c r="M290" s="19"/>
      <c r="N290" s="19"/>
      <c r="O290" s="19"/>
      <c r="P290" s="19"/>
      <c r="Q290" s="9"/>
    </row>
    <row r="291" spans="1:17" s="17" customFormat="1" ht="14.25" customHeight="1">
      <c r="A291" s="178" t="s">
        <v>156</v>
      </c>
      <c r="B291" s="120"/>
      <c r="C291" s="107"/>
      <c r="D291" s="164"/>
      <c r="E291" s="164"/>
      <c r="F291" s="164"/>
      <c r="G291" s="164"/>
      <c r="H291" s="161"/>
      <c r="I291" s="106"/>
      <c r="J291" s="163"/>
      <c r="K291" s="141"/>
      <c r="L291" s="94"/>
      <c r="M291" s="95"/>
      <c r="N291" s="95"/>
      <c r="O291" s="95"/>
      <c r="P291" s="95"/>
      <c r="Q291" s="16"/>
    </row>
    <row r="292" spans="1:17" s="60" customFormat="1" ht="15" customHeight="1">
      <c r="A292" s="178" t="s">
        <v>157</v>
      </c>
      <c r="B292" s="181"/>
      <c r="C292" s="107">
        <v>335</v>
      </c>
      <c r="D292" s="105" t="s">
        <v>163</v>
      </c>
      <c r="E292" s="164"/>
      <c r="F292" s="105"/>
      <c r="G292" s="105"/>
      <c r="H292" s="140">
        <f>H293</f>
        <v>45</v>
      </c>
      <c r="I292" s="168" t="e">
        <f>#REF!+#REF!+#REF!+#REF!+#REF!+I293+#REF!</f>
        <v>#REF!</v>
      </c>
      <c r="J292" s="183">
        <f>J293</f>
        <v>45</v>
      </c>
      <c r="K292" s="141">
        <f>J292/H292*100</f>
        <v>100</v>
      </c>
      <c r="L292" s="58"/>
      <c r="M292" s="11"/>
      <c r="N292" s="11"/>
      <c r="O292" s="11"/>
      <c r="P292" s="11"/>
      <c r="Q292" s="59"/>
    </row>
    <row r="293" spans="1:17" ht="14.25" customHeight="1">
      <c r="A293" s="61" t="s">
        <v>158</v>
      </c>
      <c r="B293" s="98"/>
      <c r="C293" s="104">
        <v>335</v>
      </c>
      <c r="D293" s="105" t="str">
        <f>D$292</f>
        <v>11</v>
      </c>
      <c r="E293" s="105" t="s">
        <v>18</v>
      </c>
      <c r="F293" s="105"/>
      <c r="G293" s="105"/>
      <c r="H293" s="140">
        <f>H298</f>
        <v>45</v>
      </c>
      <c r="I293" s="168" t="e">
        <f>I294+#REF!+#REF!</f>
        <v>#REF!</v>
      </c>
      <c r="J293" s="183">
        <f>J298</f>
        <v>45</v>
      </c>
      <c r="K293" s="141">
        <f>J293/H293*100</f>
        <v>100</v>
      </c>
      <c r="L293" s="30"/>
      <c r="M293" s="31"/>
      <c r="N293" s="31"/>
      <c r="O293" s="31"/>
      <c r="P293" s="31"/>
      <c r="Q293" s="9"/>
    </row>
    <row r="294" spans="1:17" ht="14.25" customHeight="1" hidden="1">
      <c r="A294" s="93" t="s">
        <v>62</v>
      </c>
      <c r="B294" s="98"/>
      <c r="C294" s="92"/>
      <c r="D294" s="164" t="str">
        <f>D$292</f>
        <v>11</v>
      </c>
      <c r="E294" s="164" t="str">
        <f>E293</f>
        <v>01</v>
      </c>
      <c r="F294" s="164" t="s">
        <v>63</v>
      </c>
      <c r="G294" s="105"/>
      <c r="H294" s="161">
        <f>H296</f>
        <v>0</v>
      </c>
      <c r="I294" s="162">
        <f>I296</f>
        <v>0</v>
      </c>
      <c r="J294" s="163">
        <f>J296</f>
        <v>0</v>
      </c>
      <c r="K294" s="141" t="e">
        <f>J294/H294*100</f>
        <v>#DIV/0!</v>
      </c>
      <c r="L294" s="30"/>
      <c r="M294" s="31"/>
      <c r="N294" s="31"/>
      <c r="O294" s="31"/>
      <c r="P294" s="31"/>
      <c r="Q294" s="9"/>
    </row>
    <row r="295" spans="1:17" ht="14.25" customHeight="1" hidden="1">
      <c r="A295" s="93" t="s">
        <v>64</v>
      </c>
      <c r="B295" s="98"/>
      <c r="C295" s="92"/>
      <c r="D295" s="105"/>
      <c r="E295" s="105"/>
      <c r="F295" s="105"/>
      <c r="G295" s="105"/>
      <c r="H295" s="140"/>
      <c r="I295" s="168"/>
      <c r="J295" s="183"/>
      <c r="K295" s="141" t="e">
        <f>J295/H295*100</f>
        <v>#DIV/0!</v>
      </c>
      <c r="L295" s="30"/>
      <c r="M295" s="31"/>
      <c r="N295" s="31"/>
      <c r="O295" s="31"/>
      <c r="P295" s="31"/>
      <c r="Q295" s="9"/>
    </row>
    <row r="296" spans="1:17" ht="14.25" customHeight="1" hidden="1">
      <c r="A296" s="93" t="s">
        <v>65</v>
      </c>
      <c r="B296" s="98"/>
      <c r="C296" s="92"/>
      <c r="D296" s="164" t="str">
        <f>D$292</f>
        <v>11</v>
      </c>
      <c r="E296" s="164" t="str">
        <f>E293</f>
        <v>01</v>
      </c>
      <c r="F296" s="164" t="str">
        <f>F294</f>
        <v>102 00 00</v>
      </c>
      <c r="G296" s="164" t="s">
        <v>66</v>
      </c>
      <c r="H296" s="161"/>
      <c r="I296" s="162"/>
      <c r="J296" s="163"/>
      <c r="K296" s="141" t="e">
        <f>J296/H296*100</f>
        <v>#DIV/0!</v>
      </c>
      <c r="L296" s="30"/>
      <c r="M296" s="31"/>
      <c r="N296" s="31"/>
      <c r="O296" s="31"/>
      <c r="P296" s="31"/>
      <c r="Q296" s="9"/>
    </row>
    <row r="297" spans="1:17" ht="14.25" customHeight="1">
      <c r="A297" s="166" t="s">
        <v>159</v>
      </c>
      <c r="B297" s="136"/>
      <c r="C297" s="184"/>
      <c r="D297" s="164"/>
      <c r="E297" s="164"/>
      <c r="F297" s="164"/>
      <c r="G297" s="164"/>
      <c r="H297" s="161"/>
      <c r="I297" s="106"/>
      <c r="J297" s="163"/>
      <c r="K297" s="141"/>
      <c r="L297" s="69"/>
      <c r="M297" s="19"/>
      <c r="N297" s="19"/>
      <c r="O297" s="19"/>
      <c r="P297" s="19"/>
      <c r="Q297" s="9"/>
    </row>
    <row r="298" spans="1:17" ht="14.25" customHeight="1">
      <c r="A298" s="166" t="s">
        <v>160</v>
      </c>
      <c r="B298" s="136"/>
      <c r="C298" s="184">
        <v>335</v>
      </c>
      <c r="D298" s="164" t="s">
        <v>163</v>
      </c>
      <c r="E298" s="164" t="s">
        <v>18</v>
      </c>
      <c r="F298" s="164" t="s">
        <v>277</v>
      </c>
      <c r="G298" s="164"/>
      <c r="H298" s="161">
        <f>H300</f>
        <v>45</v>
      </c>
      <c r="I298" s="106">
        <f>14337+884</f>
        <v>15221</v>
      </c>
      <c r="J298" s="163">
        <f>J300</f>
        <v>45</v>
      </c>
      <c r="K298" s="141">
        <f>J298/H298*100</f>
        <v>100</v>
      </c>
      <c r="L298" s="69"/>
      <c r="M298" s="19"/>
      <c r="N298" s="19"/>
      <c r="O298" s="19"/>
      <c r="P298" s="19"/>
      <c r="Q298" s="9"/>
    </row>
    <row r="299" spans="1:17" ht="14.25" customHeight="1">
      <c r="A299" s="93" t="s">
        <v>161</v>
      </c>
      <c r="B299" s="98"/>
      <c r="C299" s="92"/>
      <c r="D299" s="164"/>
      <c r="E299" s="164"/>
      <c r="F299" s="164"/>
      <c r="G299" s="164"/>
      <c r="H299" s="161"/>
      <c r="I299" s="106"/>
      <c r="J299" s="163"/>
      <c r="K299" s="141"/>
      <c r="L299" s="69"/>
      <c r="M299" s="19"/>
      <c r="N299" s="19"/>
      <c r="O299" s="19"/>
      <c r="P299" s="19"/>
      <c r="Q299" s="9"/>
    </row>
    <row r="300" spans="1:17" ht="14.25" customHeight="1">
      <c r="A300" s="102" t="s">
        <v>162</v>
      </c>
      <c r="B300" s="98"/>
      <c r="C300" s="92">
        <v>335</v>
      </c>
      <c r="D300" s="164" t="s">
        <v>163</v>
      </c>
      <c r="E300" s="164" t="s">
        <v>18</v>
      </c>
      <c r="F300" s="164" t="s">
        <v>277</v>
      </c>
      <c r="G300" s="164"/>
      <c r="H300" s="161">
        <f>H302</f>
        <v>45</v>
      </c>
      <c r="I300" s="106"/>
      <c r="J300" s="163">
        <f>J302</f>
        <v>45</v>
      </c>
      <c r="K300" s="141">
        <f>J300/H300*100</f>
        <v>100</v>
      </c>
      <c r="L300" s="69"/>
      <c r="M300" s="19"/>
      <c r="N300" s="19"/>
      <c r="O300" s="19"/>
      <c r="P300" s="19"/>
      <c r="Q300" s="9"/>
    </row>
    <row r="301" spans="1:17" ht="14.25" customHeight="1">
      <c r="A301" s="98" t="s">
        <v>198</v>
      </c>
      <c r="B301" s="98"/>
      <c r="C301" s="92"/>
      <c r="D301" s="164"/>
      <c r="E301" s="175"/>
      <c r="F301" s="175"/>
      <c r="G301" s="175"/>
      <c r="H301" s="161"/>
      <c r="I301" s="162">
        <f>I302</f>
        <v>0</v>
      </c>
      <c r="J301" s="163"/>
      <c r="K301" s="141"/>
      <c r="L301" s="69"/>
      <c r="M301" s="19"/>
      <c r="N301" s="19"/>
      <c r="O301" s="19"/>
      <c r="P301" s="19"/>
      <c r="Q301" s="9"/>
    </row>
    <row r="302" spans="1:17" ht="14.25" customHeight="1">
      <c r="A302" s="166" t="s">
        <v>194</v>
      </c>
      <c r="B302" s="98"/>
      <c r="C302" s="92">
        <v>335</v>
      </c>
      <c r="D302" s="164" t="s">
        <v>163</v>
      </c>
      <c r="E302" s="164" t="str">
        <f>E293</f>
        <v>01</v>
      </c>
      <c r="F302" s="164" t="str">
        <f>F300</f>
        <v>20 5 510</v>
      </c>
      <c r="G302" s="164" t="s">
        <v>189</v>
      </c>
      <c r="H302" s="161">
        <v>45</v>
      </c>
      <c r="I302" s="106"/>
      <c r="J302" s="163">
        <v>45</v>
      </c>
      <c r="K302" s="141">
        <f>J302/H302*100</f>
        <v>100</v>
      </c>
      <c r="L302" s="69"/>
      <c r="M302" s="19"/>
      <c r="N302" s="19"/>
      <c r="O302" s="19"/>
      <c r="P302" s="19"/>
      <c r="Q302" s="9"/>
    </row>
    <row r="303" spans="1:17" ht="14.25" customHeight="1">
      <c r="A303" s="61" t="s">
        <v>164</v>
      </c>
      <c r="B303" s="185"/>
      <c r="C303" s="186"/>
      <c r="D303" s="164"/>
      <c r="E303" s="164"/>
      <c r="F303" s="164"/>
      <c r="G303" s="105"/>
      <c r="H303" s="169">
        <f>H13+H127+H137+H196+H269+H277+H292+H174</f>
        <v>24814.7</v>
      </c>
      <c r="I303" s="168" t="e">
        <f>I13+I137+#REF!+#REF!+I196+I269+I277+I292+#REF!+#REF!+#REF!</f>
        <v>#REF!</v>
      </c>
      <c r="J303" s="169">
        <f>J13+J127+J137+J196+J269+J277+J292+J174</f>
        <v>24553</v>
      </c>
      <c r="K303" s="141">
        <f>J303/H303*100</f>
        <v>98.94538318013113</v>
      </c>
      <c r="L303" s="30"/>
      <c r="M303" s="31"/>
      <c r="N303" s="31"/>
      <c r="O303" s="31"/>
      <c r="P303" s="31"/>
      <c r="Q303" s="9"/>
    </row>
    <row r="304" spans="4:16" ht="0.75" customHeight="1">
      <c r="D304" s="64"/>
      <c r="E304" s="64"/>
      <c r="F304" s="64"/>
      <c r="G304" s="64"/>
      <c r="H304" s="55"/>
      <c r="I304" s="55"/>
      <c r="J304" s="55"/>
      <c r="K304" s="55"/>
      <c r="L304" s="6"/>
      <c r="M304" s="6"/>
      <c r="N304" s="6"/>
      <c r="O304" s="6"/>
      <c r="P304" s="6"/>
    </row>
    <row r="305" spans="6:8" ht="14.25" customHeight="1" hidden="1">
      <c r="F305" s="190"/>
      <c r="G305" s="190"/>
      <c r="H305" s="190"/>
    </row>
    <row r="306" spans="8:16" ht="14.25" customHeight="1">
      <c r="H306" s="109"/>
      <c r="I306" s="109"/>
      <c r="J306" s="109"/>
      <c r="K306" s="109"/>
      <c r="L306" s="109"/>
      <c r="M306" s="109"/>
      <c r="N306" s="109"/>
      <c r="O306" s="109"/>
      <c r="P306" s="109"/>
    </row>
  </sheetData>
  <sheetProtection/>
  <mergeCells count="3">
    <mergeCell ref="F305:H305"/>
    <mergeCell ref="A2:H2"/>
    <mergeCell ref="C6:D6"/>
  </mergeCells>
  <printOptions/>
  <pageMargins left="0.7874015748031497" right="0.2755905511811024" top="0.7874015748031497" bottom="0.3937007874015748" header="0.5118110236220472" footer="0.15748031496062992"/>
  <pageSetup fitToHeight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4"/>
  <sheetViews>
    <sheetView showZeros="0" tabSelected="1" view="pageBreakPreview" zoomScale="75" zoomScaleSheetLayoutView="75" zoomScalePageLayoutView="0" workbookViewId="0" topLeftCell="A1">
      <selection activeCell="M6" sqref="M6"/>
    </sheetView>
  </sheetViews>
  <sheetFormatPr defaultColWidth="9.00390625" defaultRowHeight="14.25" customHeight="1"/>
  <cols>
    <col min="1" max="1" width="57.625" style="1" customWidth="1"/>
    <col min="2" max="2" width="0.2421875" style="2" hidden="1" customWidth="1"/>
    <col min="3" max="3" width="6.75390625" style="3" customWidth="1"/>
    <col min="4" max="4" width="4.875" style="3" customWidth="1"/>
    <col min="5" max="5" width="11.375" style="3" customWidth="1"/>
    <col min="6" max="6" width="5.125" style="3" customWidth="1"/>
    <col min="7" max="7" width="12.125" style="10" customWidth="1"/>
    <col min="8" max="8" width="19.25390625" style="10" hidden="1" customWidth="1"/>
    <col min="9" max="9" width="12.875" style="10" customWidth="1"/>
    <col min="10" max="10" width="10.00390625" style="10" customWidth="1"/>
    <col min="11" max="15" width="8.75390625" style="10" customWidth="1"/>
    <col min="16" max="16" width="8.75390625" style="2" customWidth="1"/>
    <col min="17" max="16384" width="9.125" style="2" customWidth="1"/>
  </cols>
  <sheetData>
    <row r="1" spans="1:16" ht="24" customHeight="1">
      <c r="A1" s="151"/>
      <c r="B1" s="152"/>
      <c r="C1" s="125"/>
      <c r="D1" s="125"/>
      <c r="E1" s="125" t="s">
        <v>291</v>
      </c>
      <c r="F1" s="153"/>
      <c r="G1" s="154"/>
      <c r="H1" s="105"/>
      <c r="I1" s="155"/>
      <c r="J1" s="156"/>
      <c r="K1" s="7"/>
      <c r="L1" s="8"/>
      <c r="M1" s="8"/>
      <c r="N1" s="8"/>
      <c r="O1" s="8"/>
      <c r="P1" s="9"/>
    </row>
    <row r="2" spans="1:16" s="17" customFormat="1" ht="6" customHeight="1" hidden="1">
      <c r="A2" s="191"/>
      <c r="B2" s="191"/>
      <c r="C2" s="191"/>
      <c r="D2" s="191"/>
      <c r="E2" s="191"/>
      <c r="F2" s="191"/>
      <c r="G2" s="191"/>
      <c r="H2" s="158"/>
      <c r="I2" s="158"/>
      <c r="J2" s="158"/>
      <c r="K2" s="14"/>
      <c r="L2" s="15"/>
      <c r="M2" s="15"/>
      <c r="N2" s="15"/>
      <c r="O2" s="15"/>
      <c r="P2" s="16"/>
    </row>
    <row r="3" spans="1:16" s="17" customFormat="1" ht="17.25" customHeight="1">
      <c r="A3" s="157"/>
      <c r="B3" s="157"/>
      <c r="C3" s="159" t="s">
        <v>323</v>
      </c>
      <c r="D3" s="159"/>
      <c r="E3" s="148"/>
      <c r="F3" s="148"/>
      <c r="G3" s="148"/>
      <c r="H3" s="148"/>
      <c r="I3" s="149"/>
      <c r="J3" s="149"/>
      <c r="K3" s="149"/>
      <c r="L3" s="13"/>
      <c r="M3" s="13"/>
      <c r="N3" s="15"/>
      <c r="O3" s="15"/>
      <c r="P3" s="16"/>
    </row>
    <row r="4" spans="1:16" s="17" customFormat="1" ht="17.25" customHeight="1">
      <c r="A4" s="138"/>
      <c r="B4" s="138"/>
      <c r="C4" s="150" t="s">
        <v>324</v>
      </c>
      <c r="D4" s="150"/>
      <c r="E4" s="138"/>
      <c r="F4" s="138"/>
      <c r="G4" s="138"/>
      <c r="H4" s="138"/>
      <c r="I4" s="13"/>
      <c r="J4" s="13"/>
      <c r="K4" s="13"/>
      <c r="L4" s="13"/>
      <c r="M4" s="13"/>
      <c r="N4" s="15"/>
      <c r="O4" s="15"/>
      <c r="P4" s="16"/>
    </row>
    <row r="5" spans="1:16" s="17" customFormat="1" ht="17.25" customHeight="1">
      <c r="A5" s="53" t="s">
        <v>292</v>
      </c>
      <c r="B5" s="138"/>
      <c r="C5" s="146"/>
      <c r="D5" s="138"/>
      <c r="E5" s="147"/>
      <c r="F5" s="138"/>
      <c r="G5" s="138"/>
      <c r="H5" s="13"/>
      <c r="I5" s="13"/>
      <c r="J5" s="13"/>
      <c r="K5" s="13"/>
      <c r="L5" s="13"/>
      <c r="M5" s="13"/>
      <c r="N5" s="15"/>
      <c r="O5" s="15"/>
      <c r="P5" s="16"/>
    </row>
    <row r="6" spans="1:16" s="17" customFormat="1" ht="17.25" customHeight="1">
      <c r="A6" s="53" t="s">
        <v>332</v>
      </c>
      <c r="B6" s="138"/>
      <c r="C6" s="145"/>
      <c r="D6" s="138"/>
      <c r="E6" s="138"/>
      <c r="F6" s="138"/>
      <c r="G6" s="138"/>
      <c r="H6" s="13"/>
      <c r="I6" s="13"/>
      <c r="J6" s="13"/>
      <c r="K6" s="13"/>
      <c r="L6" s="13"/>
      <c r="M6" s="13"/>
      <c r="N6" s="15"/>
      <c r="O6" s="15"/>
      <c r="P6" s="16"/>
    </row>
    <row r="7" spans="1:16" s="17" customFormat="1" ht="17.25" customHeight="1">
      <c r="A7" s="53" t="s">
        <v>282</v>
      </c>
      <c r="B7" s="138"/>
      <c r="C7" s="145"/>
      <c r="D7" s="138"/>
      <c r="E7" s="138"/>
      <c r="F7" s="138"/>
      <c r="G7" s="138"/>
      <c r="H7" s="13"/>
      <c r="I7" s="13"/>
      <c r="J7" s="13"/>
      <c r="K7" s="13"/>
      <c r="L7" s="13"/>
      <c r="M7" s="13"/>
      <c r="N7" s="15"/>
      <c r="O7" s="15"/>
      <c r="P7" s="16"/>
    </row>
    <row r="8" spans="1:16" ht="16.5" customHeight="1">
      <c r="A8" s="187" t="s">
        <v>283</v>
      </c>
      <c r="G8" s="12" t="s">
        <v>0</v>
      </c>
      <c r="H8" s="18"/>
      <c r="I8" s="3"/>
      <c r="J8" s="12"/>
      <c r="K8" s="18"/>
      <c r="L8" s="18"/>
      <c r="M8" s="18"/>
      <c r="N8" s="19"/>
      <c r="O8" s="19"/>
      <c r="P8" s="9"/>
    </row>
    <row r="9" spans="1:16" ht="15.75" customHeight="1">
      <c r="A9" s="20" t="s">
        <v>1</v>
      </c>
      <c r="B9" s="21"/>
      <c r="C9" s="23" t="s">
        <v>3</v>
      </c>
      <c r="D9" s="24" t="s">
        <v>4</v>
      </c>
      <c r="E9" s="25" t="s">
        <v>5</v>
      </c>
      <c r="F9" s="24" t="s">
        <v>6</v>
      </c>
      <c r="G9" s="26" t="s">
        <v>280</v>
      </c>
      <c r="H9" s="27" t="s">
        <v>8</v>
      </c>
      <c r="I9" s="28" t="s">
        <v>9</v>
      </c>
      <c r="J9" s="29" t="s">
        <v>10</v>
      </c>
      <c r="K9" s="30"/>
      <c r="L9" s="31"/>
      <c r="M9" s="31"/>
      <c r="N9" s="31"/>
      <c r="O9" s="31"/>
      <c r="P9" s="9"/>
    </row>
    <row r="10" spans="1:16" ht="17.25" customHeight="1">
      <c r="A10" s="32"/>
      <c r="B10" s="33"/>
      <c r="C10" s="35"/>
      <c r="D10" s="36"/>
      <c r="E10" s="37"/>
      <c r="F10" s="36"/>
      <c r="G10" s="38" t="s">
        <v>281</v>
      </c>
      <c r="H10" s="39"/>
      <c r="I10" s="40" t="s">
        <v>12</v>
      </c>
      <c r="J10" s="41" t="s">
        <v>13</v>
      </c>
      <c r="K10" s="30"/>
      <c r="L10" s="31"/>
      <c r="M10" s="31"/>
      <c r="N10" s="31"/>
      <c r="O10" s="31"/>
      <c r="P10" s="9"/>
    </row>
    <row r="11" spans="1:16" ht="18" customHeight="1">
      <c r="A11" s="42"/>
      <c r="B11" s="43"/>
      <c r="C11" s="45"/>
      <c r="D11" s="46"/>
      <c r="E11" s="47"/>
      <c r="F11" s="46"/>
      <c r="G11" s="48" t="s">
        <v>15</v>
      </c>
      <c r="H11" s="49"/>
      <c r="I11" s="50" t="s">
        <v>15</v>
      </c>
      <c r="J11" s="51" t="s">
        <v>16</v>
      </c>
      <c r="K11" s="30"/>
      <c r="L11" s="31"/>
      <c r="M11" s="31"/>
      <c r="N11" s="31"/>
      <c r="O11" s="31"/>
      <c r="P11" s="9"/>
    </row>
    <row r="12" spans="1:16" s="60" customFormat="1" ht="21" customHeight="1">
      <c r="A12" s="52" t="s">
        <v>17</v>
      </c>
      <c r="B12" s="53"/>
      <c r="C12" s="5" t="s">
        <v>18</v>
      </c>
      <c r="D12" s="5"/>
      <c r="E12" s="5"/>
      <c r="F12" s="5"/>
      <c r="G12" s="112">
        <f>G15+G26+G56+G69+G88+G92</f>
        <v>4843.8</v>
      </c>
      <c r="H12" s="112" t="e">
        <f>H15+#REF!+#REF!+H26+#REF!++#REF!+#REF!+#REF!+H92</f>
        <v>#REF!</v>
      </c>
      <c r="I12" s="112">
        <f>I26+I15+I56+I69+I92</f>
        <v>4802.299999999999</v>
      </c>
      <c r="J12" s="57">
        <f>I12/G12*100</f>
        <v>99.143234650481</v>
      </c>
      <c r="K12" s="58"/>
      <c r="L12" s="11"/>
      <c r="M12" s="11"/>
      <c r="N12" s="11"/>
      <c r="O12" s="11"/>
      <c r="P12" s="59"/>
    </row>
    <row r="13" spans="1:16" ht="14.25" customHeight="1">
      <c r="A13" s="61" t="s">
        <v>19</v>
      </c>
      <c r="B13" s="62"/>
      <c r="C13" s="64"/>
      <c r="D13" s="64"/>
      <c r="E13" s="64"/>
      <c r="F13" s="64"/>
      <c r="G13" s="65"/>
      <c r="H13" s="66"/>
      <c r="I13" s="67"/>
      <c r="J13" s="68"/>
      <c r="K13" s="69"/>
      <c r="L13" s="19"/>
      <c r="M13" s="19"/>
      <c r="N13" s="19"/>
      <c r="O13" s="19"/>
      <c r="P13" s="9"/>
    </row>
    <row r="14" spans="1:16" ht="14.25" customHeight="1">
      <c r="A14" s="61" t="s">
        <v>20</v>
      </c>
      <c r="B14" s="62"/>
      <c r="C14" s="64"/>
      <c r="D14" s="64"/>
      <c r="E14" s="64"/>
      <c r="F14" s="64"/>
      <c r="G14" s="65"/>
      <c r="H14" s="66"/>
      <c r="I14" s="67"/>
      <c r="J14" s="68"/>
      <c r="K14" s="69"/>
      <c r="L14" s="19"/>
      <c r="M14" s="19"/>
      <c r="N14" s="19"/>
      <c r="O14" s="19"/>
      <c r="P14" s="9"/>
    </row>
    <row r="15" spans="1:16" s="74" customFormat="1" ht="14.25" customHeight="1">
      <c r="A15" s="70" t="s">
        <v>21</v>
      </c>
      <c r="B15" s="71"/>
      <c r="C15" s="5" t="str">
        <f>C$12</f>
        <v>01</v>
      </c>
      <c r="D15" s="5" t="s">
        <v>22</v>
      </c>
      <c r="E15" s="5"/>
      <c r="F15" s="5"/>
      <c r="G15" s="110">
        <f>G19</f>
        <v>639.75</v>
      </c>
      <c r="H15" s="55">
        <f>H19</f>
        <v>707</v>
      </c>
      <c r="I15" s="111">
        <f>I19</f>
        <v>639.75</v>
      </c>
      <c r="J15" s="72">
        <f>I15/G15*100</f>
        <v>100</v>
      </c>
      <c r="K15" s="30"/>
      <c r="L15" s="31"/>
      <c r="M15" s="31"/>
      <c r="N15" s="31"/>
      <c r="O15" s="31"/>
      <c r="P15" s="73"/>
    </row>
    <row r="16" spans="1:16" s="78" customFormat="1" ht="14.25" customHeight="1">
      <c r="A16" s="75" t="s">
        <v>23</v>
      </c>
      <c r="B16" s="76"/>
      <c r="C16" s="5"/>
      <c r="D16" s="5"/>
      <c r="E16" s="5"/>
      <c r="F16" s="5"/>
      <c r="G16" s="54"/>
      <c r="H16" s="55"/>
      <c r="I16" s="56"/>
      <c r="J16" s="72"/>
      <c r="K16" s="30"/>
      <c r="L16" s="31"/>
      <c r="M16" s="31"/>
      <c r="N16" s="31"/>
      <c r="O16" s="31"/>
      <c r="P16" s="77"/>
    </row>
    <row r="17" spans="1:16" s="78" customFormat="1" ht="14.25" customHeight="1">
      <c r="A17" s="79" t="s">
        <v>24</v>
      </c>
      <c r="B17" s="76"/>
      <c r="C17" s="5"/>
      <c r="D17" s="5"/>
      <c r="E17" s="5"/>
      <c r="F17" s="5"/>
      <c r="G17" s="54"/>
      <c r="H17" s="55"/>
      <c r="I17" s="56"/>
      <c r="J17" s="72"/>
      <c r="K17" s="30"/>
      <c r="L17" s="31"/>
      <c r="M17" s="31"/>
      <c r="N17" s="31"/>
      <c r="O17" s="31"/>
      <c r="P17" s="77"/>
    </row>
    <row r="18" spans="1:16" s="78" customFormat="1" ht="14.25" customHeight="1">
      <c r="A18" s="75" t="s">
        <v>25</v>
      </c>
      <c r="B18" s="76"/>
      <c r="C18" s="5"/>
      <c r="D18" s="5"/>
      <c r="E18" s="5"/>
      <c r="F18" s="5"/>
      <c r="G18" s="54"/>
      <c r="H18" s="55"/>
      <c r="I18" s="56"/>
      <c r="J18" s="72"/>
      <c r="K18" s="30"/>
      <c r="L18" s="31"/>
      <c r="M18" s="31"/>
      <c r="N18" s="31"/>
      <c r="O18" s="31"/>
      <c r="P18" s="77"/>
    </row>
    <row r="19" spans="1:16" ht="14.25" customHeight="1">
      <c r="A19" s="80" t="s">
        <v>26</v>
      </c>
      <c r="B19" s="62"/>
      <c r="C19" s="64" t="str">
        <f>C$12</f>
        <v>01</v>
      </c>
      <c r="D19" s="64" t="str">
        <f>D$15</f>
        <v>02</v>
      </c>
      <c r="E19" s="64" t="s">
        <v>237</v>
      </c>
      <c r="F19" s="64"/>
      <c r="G19" s="113">
        <f>G20</f>
        <v>639.75</v>
      </c>
      <c r="H19" s="113">
        <f>H20</f>
        <v>707</v>
      </c>
      <c r="I19" s="114">
        <f>I20</f>
        <v>639.75</v>
      </c>
      <c r="J19" s="72">
        <f>I19/G19*100</f>
        <v>100</v>
      </c>
      <c r="K19" s="69"/>
      <c r="L19" s="19"/>
      <c r="M19" s="19"/>
      <c r="N19" s="19"/>
      <c r="O19" s="19"/>
      <c r="P19" s="9"/>
    </row>
    <row r="20" spans="1:16" ht="14.25" customHeight="1">
      <c r="A20" s="75" t="s">
        <v>27</v>
      </c>
      <c r="B20" s="62"/>
      <c r="C20" s="64" t="str">
        <f>C$12</f>
        <v>01</v>
      </c>
      <c r="D20" s="64" t="str">
        <f>D$15</f>
        <v>02</v>
      </c>
      <c r="E20" s="64" t="s">
        <v>237</v>
      </c>
      <c r="F20" s="64"/>
      <c r="G20" s="113">
        <f>G21+G22</f>
        <v>639.75</v>
      </c>
      <c r="H20" s="113">
        <f>H21</f>
        <v>707</v>
      </c>
      <c r="I20" s="113">
        <f>I21+I22</f>
        <v>639.75</v>
      </c>
      <c r="J20" s="72">
        <f>I20/G20*100</f>
        <v>100</v>
      </c>
      <c r="K20" s="69"/>
      <c r="L20" s="19"/>
      <c r="M20" s="19"/>
      <c r="N20" s="19"/>
      <c r="O20" s="19"/>
      <c r="P20" s="9"/>
    </row>
    <row r="21" spans="1:16" ht="14.25" customHeight="1">
      <c r="A21" s="80" t="s">
        <v>180</v>
      </c>
      <c r="B21" s="62"/>
      <c r="C21" s="64" t="str">
        <f>C$12</f>
        <v>01</v>
      </c>
      <c r="D21" s="64" t="str">
        <f>D$15</f>
        <v>02</v>
      </c>
      <c r="E21" s="64" t="s">
        <v>237</v>
      </c>
      <c r="F21" s="4" t="s">
        <v>183</v>
      </c>
      <c r="G21" s="113">
        <v>599.7</v>
      </c>
      <c r="H21" s="114">
        <v>707</v>
      </c>
      <c r="I21" s="114">
        <v>599.7</v>
      </c>
      <c r="J21" s="72">
        <f>I21/G21*100</f>
        <v>100</v>
      </c>
      <c r="K21" s="69"/>
      <c r="L21" s="19"/>
      <c r="M21" s="19"/>
      <c r="N21" s="19"/>
      <c r="O21" s="19"/>
      <c r="P21" s="9"/>
    </row>
    <row r="22" spans="1:16" ht="14.25" customHeight="1">
      <c r="A22" s="80" t="s">
        <v>181</v>
      </c>
      <c r="B22" s="62"/>
      <c r="C22" s="64" t="str">
        <f>C$12</f>
        <v>01</v>
      </c>
      <c r="D22" s="64" t="str">
        <f>D$15</f>
        <v>02</v>
      </c>
      <c r="E22" s="64" t="s">
        <v>237</v>
      </c>
      <c r="F22" s="4" t="s">
        <v>182</v>
      </c>
      <c r="G22" s="113">
        <v>40.05</v>
      </c>
      <c r="H22" s="114"/>
      <c r="I22" s="114">
        <v>40.05</v>
      </c>
      <c r="J22" s="72">
        <f>I22/G22*100</f>
        <v>100</v>
      </c>
      <c r="K22" s="69"/>
      <c r="L22" s="19"/>
      <c r="M22" s="19"/>
      <c r="N22" s="19"/>
      <c r="O22" s="19"/>
      <c r="P22" s="9"/>
    </row>
    <row r="23" spans="1:16" s="78" customFormat="1" ht="14.25" customHeight="1">
      <c r="A23" s="61" t="s">
        <v>28</v>
      </c>
      <c r="B23" s="76"/>
      <c r="C23" s="5"/>
      <c r="D23" s="5"/>
      <c r="E23" s="5"/>
      <c r="F23" s="5"/>
      <c r="G23" s="54"/>
      <c r="H23" s="72"/>
      <c r="I23" s="56"/>
      <c r="J23" s="72"/>
      <c r="K23" s="30"/>
      <c r="L23" s="31"/>
      <c r="N23" s="31"/>
      <c r="O23" s="31"/>
      <c r="P23" s="77"/>
    </row>
    <row r="24" spans="1:16" ht="14.25" customHeight="1">
      <c r="A24" s="61" t="s">
        <v>29</v>
      </c>
      <c r="B24" s="62"/>
      <c r="C24" s="64"/>
      <c r="D24" s="64"/>
      <c r="E24" s="64"/>
      <c r="F24" s="64"/>
      <c r="G24" s="65"/>
      <c r="H24" s="68"/>
      <c r="I24" s="67"/>
      <c r="J24" s="72"/>
      <c r="K24" s="69"/>
      <c r="L24" s="19"/>
      <c r="M24" s="31"/>
      <c r="N24" s="19"/>
      <c r="O24" s="19"/>
      <c r="P24" s="9"/>
    </row>
    <row r="25" spans="1:16" ht="14.25" customHeight="1">
      <c r="A25" s="61" t="s">
        <v>30</v>
      </c>
      <c r="B25" s="62"/>
      <c r="C25" s="64"/>
      <c r="D25" s="64"/>
      <c r="E25" s="64"/>
      <c r="F25" s="64"/>
      <c r="G25" s="65"/>
      <c r="H25" s="68"/>
      <c r="I25" s="67"/>
      <c r="J25" s="72"/>
      <c r="K25" s="69"/>
      <c r="L25" s="19"/>
      <c r="M25" s="19"/>
      <c r="N25" s="19"/>
      <c r="O25" s="19"/>
      <c r="P25" s="9"/>
    </row>
    <row r="26" spans="1:16" s="74" customFormat="1" ht="14.25" customHeight="1">
      <c r="A26" s="70" t="s">
        <v>31</v>
      </c>
      <c r="B26" s="71"/>
      <c r="C26" s="5" t="str">
        <f>C$12</f>
        <v>01</v>
      </c>
      <c r="D26" s="5" t="s">
        <v>32</v>
      </c>
      <c r="E26" s="5"/>
      <c r="F26" s="5"/>
      <c r="G26" s="57">
        <f>G41+G44+G46+G42+G30+G32</f>
        <v>3871.75</v>
      </c>
      <c r="H26" s="112" t="e">
        <f>H39</f>
        <v>#REF!</v>
      </c>
      <c r="I26" s="57">
        <f>I41+I44+I46+I42+I30+I32</f>
        <v>3850.15</v>
      </c>
      <c r="J26" s="72">
        <f>I26/G26*100</f>
        <v>99.44211273971717</v>
      </c>
      <c r="K26" s="30"/>
      <c r="L26" s="31"/>
      <c r="M26" s="31"/>
      <c r="N26" s="31"/>
      <c r="O26" s="31"/>
      <c r="P26" s="73"/>
    </row>
    <row r="27" spans="1:16" s="74" customFormat="1" ht="14.25" customHeight="1">
      <c r="A27" s="102" t="s">
        <v>303</v>
      </c>
      <c r="B27" s="71"/>
      <c r="C27" s="5"/>
      <c r="D27" s="5"/>
      <c r="E27" s="5"/>
      <c r="F27" s="5"/>
      <c r="G27" s="57"/>
      <c r="H27" s="112"/>
      <c r="I27" s="57"/>
      <c r="J27" s="72"/>
      <c r="K27" s="30"/>
      <c r="L27" s="31"/>
      <c r="M27" s="31"/>
      <c r="N27" s="31"/>
      <c r="O27" s="31"/>
      <c r="P27" s="73"/>
    </row>
    <row r="28" spans="1:16" s="74" customFormat="1" ht="14.25" customHeight="1">
      <c r="A28" s="102" t="s">
        <v>304</v>
      </c>
      <c r="B28" s="71"/>
      <c r="C28" s="5"/>
      <c r="D28" s="5"/>
      <c r="E28" s="5"/>
      <c r="F28" s="5"/>
      <c r="G28" s="57"/>
      <c r="H28" s="112"/>
      <c r="I28" s="57"/>
      <c r="J28" s="72"/>
      <c r="K28" s="30"/>
      <c r="L28" s="31"/>
      <c r="M28" s="31"/>
      <c r="N28" s="31"/>
      <c r="O28" s="31"/>
      <c r="P28" s="73"/>
    </row>
    <row r="29" spans="1:16" s="74" customFormat="1" ht="14.25" customHeight="1">
      <c r="A29" s="102" t="s">
        <v>305</v>
      </c>
      <c r="B29" s="71"/>
      <c r="C29" s="164" t="s">
        <v>18</v>
      </c>
      <c r="D29" s="164" t="s">
        <v>32</v>
      </c>
      <c r="E29" s="164" t="s">
        <v>308</v>
      </c>
      <c r="F29" s="164"/>
      <c r="G29" s="177"/>
      <c r="H29" s="176"/>
      <c r="I29" s="177"/>
      <c r="J29" s="106"/>
      <c r="K29" s="30"/>
      <c r="L29" s="31"/>
      <c r="M29" s="31"/>
      <c r="N29" s="31"/>
      <c r="O29" s="31"/>
      <c r="P29" s="73"/>
    </row>
    <row r="30" spans="1:16" s="74" customFormat="1" ht="14.25" customHeight="1">
      <c r="A30" s="102" t="s">
        <v>306</v>
      </c>
      <c r="B30" s="71"/>
      <c r="C30" s="164" t="s">
        <v>18</v>
      </c>
      <c r="D30" s="164" t="s">
        <v>32</v>
      </c>
      <c r="E30" s="164" t="s">
        <v>308</v>
      </c>
      <c r="F30" s="164" t="s">
        <v>186</v>
      </c>
      <c r="G30" s="177">
        <v>9.5</v>
      </c>
      <c r="H30" s="176"/>
      <c r="I30" s="177">
        <v>9.1</v>
      </c>
      <c r="J30" s="106">
        <f>I30/G30*100</f>
        <v>95.78947368421052</v>
      </c>
      <c r="K30" s="30"/>
      <c r="L30" s="31"/>
      <c r="M30" s="31"/>
      <c r="N30" s="31"/>
      <c r="O30" s="31"/>
      <c r="P30" s="73"/>
    </row>
    <row r="31" spans="1:16" s="74" customFormat="1" ht="14.25" customHeight="1">
      <c r="A31" s="102" t="s">
        <v>309</v>
      </c>
      <c r="B31" s="71"/>
      <c r="C31" s="5"/>
      <c r="D31" s="5"/>
      <c r="E31" s="5"/>
      <c r="F31" s="5"/>
      <c r="G31" s="57"/>
      <c r="H31" s="112"/>
      <c r="I31" s="57"/>
      <c r="J31" s="72"/>
      <c r="K31" s="30"/>
      <c r="L31" s="31"/>
      <c r="M31" s="31"/>
      <c r="N31" s="31"/>
      <c r="O31" s="31"/>
      <c r="P31" s="73"/>
    </row>
    <row r="32" spans="1:16" s="74" customFormat="1" ht="14.25" customHeight="1">
      <c r="A32" s="102" t="s">
        <v>310</v>
      </c>
      <c r="B32" s="71"/>
      <c r="C32" s="5" t="s">
        <v>18</v>
      </c>
      <c r="D32" s="5" t="s">
        <v>32</v>
      </c>
      <c r="E32" s="5" t="s">
        <v>325</v>
      </c>
      <c r="F32" s="5" t="s">
        <v>186</v>
      </c>
      <c r="G32" s="57">
        <v>34</v>
      </c>
      <c r="H32" s="112"/>
      <c r="I32" s="57">
        <v>34</v>
      </c>
      <c r="J32" s="72">
        <f>I32/G32*100</f>
        <v>100</v>
      </c>
      <c r="K32" s="30"/>
      <c r="L32" s="31"/>
      <c r="M32" s="31"/>
      <c r="N32" s="31"/>
      <c r="O32" s="31"/>
      <c r="P32" s="73"/>
    </row>
    <row r="33" spans="1:16" s="74" customFormat="1" ht="14.25" customHeight="1">
      <c r="A33" s="102" t="s">
        <v>303</v>
      </c>
      <c r="B33" s="71"/>
      <c r="C33" s="5"/>
      <c r="D33" s="5"/>
      <c r="E33" s="5"/>
      <c r="F33" s="5"/>
      <c r="G33" s="57"/>
      <c r="H33" s="112"/>
      <c r="I33" s="57"/>
      <c r="J33" s="72"/>
      <c r="K33" s="30"/>
      <c r="L33" s="31"/>
      <c r="M33" s="31"/>
      <c r="N33" s="31"/>
      <c r="O33" s="31"/>
      <c r="P33" s="73"/>
    </row>
    <row r="34" spans="1:16" s="74" customFormat="1" ht="14.25" customHeight="1">
      <c r="A34" s="102" t="s">
        <v>304</v>
      </c>
      <c r="B34" s="71"/>
      <c r="C34" s="5"/>
      <c r="D34" s="5"/>
      <c r="E34" s="5"/>
      <c r="F34" s="5"/>
      <c r="G34" s="57"/>
      <c r="H34" s="112"/>
      <c r="I34" s="57"/>
      <c r="J34" s="72"/>
      <c r="K34" s="30"/>
      <c r="L34" s="31"/>
      <c r="M34" s="31"/>
      <c r="N34" s="31"/>
      <c r="O34" s="31"/>
      <c r="P34" s="73"/>
    </row>
    <row r="35" spans="1:16" s="74" customFormat="1" ht="14.25" customHeight="1">
      <c r="A35" s="102" t="s">
        <v>305</v>
      </c>
      <c r="B35" s="71"/>
      <c r="C35" s="5"/>
      <c r="D35" s="5"/>
      <c r="E35" s="5"/>
      <c r="F35" s="5"/>
      <c r="G35" s="57"/>
      <c r="H35" s="112"/>
      <c r="I35" s="57"/>
      <c r="J35" s="72"/>
      <c r="K35" s="30"/>
      <c r="L35" s="31"/>
      <c r="M35" s="31"/>
      <c r="N35" s="31"/>
      <c r="O35" s="31"/>
      <c r="P35" s="73"/>
    </row>
    <row r="36" spans="1:16" s="78" customFormat="1" ht="14.25" customHeight="1">
      <c r="A36" s="75" t="s">
        <v>23</v>
      </c>
      <c r="B36" s="76"/>
      <c r="C36" s="5"/>
      <c r="D36" s="5"/>
      <c r="E36" s="5"/>
      <c r="F36" s="5"/>
      <c r="G36" s="112"/>
      <c r="H36" s="112"/>
      <c r="I36" s="57"/>
      <c r="J36" s="72"/>
      <c r="K36" s="30"/>
      <c r="L36" s="31"/>
      <c r="M36" s="31"/>
      <c r="N36" s="31"/>
      <c r="O36" s="31"/>
      <c r="P36" s="77"/>
    </row>
    <row r="37" spans="1:16" s="78" customFormat="1" ht="14.25" customHeight="1">
      <c r="A37" s="79" t="s">
        <v>24</v>
      </c>
      <c r="B37" s="76"/>
      <c r="C37" s="5"/>
      <c r="D37" s="5"/>
      <c r="E37" s="5"/>
      <c r="F37" s="5"/>
      <c r="G37" s="112"/>
      <c r="H37" s="112"/>
      <c r="I37" s="57"/>
      <c r="J37" s="72"/>
      <c r="K37" s="30"/>
      <c r="L37" s="31"/>
      <c r="M37" s="31"/>
      <c r="N37" s="31"/>
      <c r="O37" s="31"/>
      <c r="P37" s="77"/>
    </row>
    <row r="38" spans="1:16" s="78" customFormat="1" ht="14.25" customHeight="1">
      <c r="A38" s="75" t="s">
        <v>25</v>
      </c>
      <c r="B38" s="76"/>
      <c r="C38" s="5"/>
      <c r="D38" s="5"/>
      <c r="E38" s="5"/>
      <c r="F38" s="5"/>
      <c r="G38" s="112"/>
      <c r="H38" s="112"/>
      <c r="I38" s="57"/>
      <c r="J38" s="72"/>
      <c r="K38" s="30"/>
      <c r="L38" s="31"/>
      <c r="M38" s="31"/>
      <c r="N38" s="31"/>
      <c r="O38" s="31"/>
      <c r="P38" s="77"/>
    </row>
    <row r="39" spans="1:16" ht="14.25" customHeight="1">
      <c r="A39" s="80" t="s">
        <v>26</v>
      </c>
      <c r="B39" s="62"/>
      <c r="C39" s="64" t="str">
        <f>C$12</f>
        <v>01</v>
      </c>
      <c r="D39" s="64" t="str">
        <f>D26</f>
        <v>04</v>
      </c>
      <c r="E39" s="64" t="s">
        <v>238</v>
      </c>
      <c r="F39" s="64"/>
      <c r="G39" s="57">
        <f>G40</f>
        <v>3828.25</v>
      </c>
      <c r="H39" s="113" t="e">
        <f>#REF!+H40</f>
        <v>#REF!</v>
      </c>
      <c r="I39" s="57">
        <f>I40</f>
        <v>3807.05</v>
      </c>
      <c r="J39" s="72">
        <f>I39/G39*100</f>
        <v>99.44622216417423</v>
      </c>
      <c r="K39" s="69"/>
      <c r="L39" s="19"/>
      <c r="M39" s="19"/>
      <c r="N39" s="19"/>
      <c r="O39" s="19"/>
      <c r="P39" s="9"/>
    </row>
    <row r="40" spans="1:16" s="80" customFormat="1" ht="14.25" customHeight="1">
      <c r="A40" s="62" t="s">
        <v>33</v>
      </c>
      <c r="B40" s="81"/>
      <c r="C40" s="64" t="str">
        <f>C$12</f>
        <v>01</v>
      </c>
      <c r="D40" s="64" t="str">
        <f>D26</f>
        <v>04</v>
      </c>
      <c r="E40" s="64" t="s">
        <v>238</v>
      </c>
      <c r="F40" s="64"/>
      <c r="G40" s="57">
        <f>G41+G42+G44+G46</f>
        <v>3828.25</v>
      </c>
      <c r="H40" s="113">
        <f>H46</f>
        <v>109153</v>
      </c>
      <c r="I40" s="57">
        <f>I41+I42+I44+I46</f>
        <v>3807.05</v>
      </c>
      <c r="J40" s="72">
        <f>I40/G40*100</f>
        <v>99.44622216417423</v>
      </c>
      <c r="K40" s="69"/>
      <c r="L40" s="19"/>
      <c r="M40" s="19"/>
      <c r="N40" s="19"/>
      <c r="O40" s="19"/>
      <c r="P40" s="83"/>
    </row>
    <row r="41" spans="1:16" s="80" customFormat="1" ht="14.25" customHeight="1">
      <c r="A41" s="80" t="s">
        <v>180</v>
      </c>
      <c r="B41" s="81"/>
      <c r="C41" s="3" t="str">
        <f>C$15</f>
        <v>01</v>
      </c>
      <c r="D41" s="3" t="s">
        <v>32</v>
      </c>
      <c r="E41" s="64" t="s">
        <v>238</v>
      </c>
      <c r="F41" s="3" t="s">
        <v>183</v>
      </c>
      <c r="G41" s="133">
        <v>2825.3</v>
      </c>
      <c r="H41" s="113"/>
      <c r="I41" s="114">
        <v>2825.3</v>
      </c>
      <c r="J41" s="72">
        <f>I41/G41*100</f>
        <v>100</v>
      </c>
      <c r="K41" s="69"/>
      <c r="L41" s="19"/>
      <c r="M41" s="19"/>
      <c r="N41" s="19"/>
      <c r="O41" s="19"/>
      <c r="P41" s="83"/>
    </row>
    <row r="42" spans="1:16" s="80" customFormat="1" ht="14.25" customHeight="1">
      <c r="A42" s="80" t="s">
        <v>181</v>
      </c>
      <c r="B42" s="81"/>
      <c r="C42" s="3" t="str">
        <f>C$15</f>
        <v>01</v>
      </c>
      <c r="D42" s="3" t="s">
        <v>32</v>
      </c>
      <c r="E42" s="64" t="s">
        <v>238</v>
      </c>
      <c r="F42" s="3" t="s">
        <v>182</v>
      </c>
      <c r="G42" s="133">
        <v>200.25</v>
      </c>
      <c r="H42" s="113"/>
      <c r="I42" s="114">
        <v>200.25</v>
      </c>
      <c r="J42" s="72">
        <f>I42/G42*100</f>
        <v>100</v>
      </c>
      <c r="K42" s="69"/>
      <c r="L42" s="19"/>
      <c r="M42" s="19"/>
      <c r="N42" s="19"/>
      <c r="O42" s="19"/>
      <c r="P42" s="83"/>
    </row>
    <row r="43" spans="1:16" s="80" customFormat="1" ht="14.25" customHeight="1">
      <c r="A43" s="80" t="s">
        <v>184</v>
      </c>
      <c r="B43" s="81"/>
      <c r="C43" s="3"/>
      <c r="D43" s="3"/>
      <c r="E43" s="64"/>
      <c r="F43" s="3"/>
      <c r="G43" s="133"/>
      <c r="H43" s="113"/>
      <c r="I43" s="114"/>
      <c r="J43" s="72"/>
      <c r="K43" s="69"/>
      <c r="L43" s="19"/>
      <c r="M43" s="19"/>
      <c r="N43" s="19"/>
      <c r="O43" s="19"/>
      <c r="P43" s="83"/>
    </row>
    <row r="44" spans="1:16" s="80" customFormat="1" ht="14.25" customHeight="1">
      <c r="A44" s="80" t="s">
        <v>185</v>
      </c>
      <c r="B44" s="81"/>
      <c r="C44" s="3" t="s">
        <v>18</v>
      </c>
      <c r="D44" s="3" t="s">
        <v>32</v>
      </c>
      <c r="E44" s="64" t="s">
        <v>238</v>
      </c>
      <c r="F44" s="3" t="s">
        <v>186</v>
      </c>
      <c r="G44" s="133">
        <v>147.6</v>
      </c>
      <c r="H44" s="113"/>
      <c r="I44" s="114">
        <v>137.6</v>
      </c>
      <c r="J44" s="72">
        <f>I44/G44*100</f>
        <v>93.22493224932249</v>
      </c>
      <c r="K44" s="69"/>
      <c r="L44" s="19"/>
      <c r="M44" s="19"/>
      <c r="N44" s="19"/>
      <c r="O44" s="19"/>
      <c r="P44" s="83"/>
    </row>
    <row r="45" spans="1:16" s="80" customFormat="1" ht="14.25" customHeight="1">
      <c r="A45" s="62" t="s">
        <v>187</v>
      </c>
      <c r="B45" s="81"/>
      <c r="C45" s="3"/>
      <c r="D45" s="3"/>
      <c r="E45" s="64"/>
      <c r="F45" s="3"/>
      <c r="G45" s="133"/>
      <c r="H45" s="113"/>
      <c r="I45" s="114"/>
      <c r="J45" s="72"/>
      <c r="K45" s="69"/>
      <c r="L45" s="19"/>
      <c r="M45" s="19"/>
      <c r="N45" s="19"/>
      <c r="O45" s="19"/>
      <c r="P45" s="83"/>
    </row>
    <row r="46" spans="1:16" s="80" customFormat="1" ht="14.25" customHeight="1">
      <c r="A46" s="80" t="s">
        <v>188</v>
      </c>
      <c r="B46" s="81"/>
      <c r="C46" s="3" t="str">
        <f>C$15</f>
        <v>01</v>
      </c>
      <c r="D46" s="3" t="str">
        <f>D26</f>
        <v>04</v>
      </c>
      <c r="E46" s="64" t="s">
        <v>238</v>
      </c>
      <c r="F46" s="3" t="s">
        <v>189</v>
      </c>
      <c r="G46" s="133">
        <v>655.1</v>
      </c>
      <c r="H46" s="114">
        <f>41535+18149+427+17648+30000+534+860</f>
        <v>109153</v>
      </c>
      <c r="I46" s="114">
        <v>643.9</v>
      </c>
      <c r="J46" s="72">
        <f>I46/G46*100</f>
        <v>98.29033735307587</v>
      </c>
      <c r="K46" s="69"/>
      <c r="L46" s="19"/>
      <c r="M46" s="19"/>
      <c r="N46" s="19"/>
      <c r="O46" s="19"/>
      <c r="P46" s="83"/>
    </row>
    <row r="47" spans="1:16" s="75" customFormat="1" ht="14.25" customHeight="1" hidden="1">
      <c r="A47" s="84" t="s">
        <v>34</v>
      </c>
      <c r="C47" s="64"/>
      <c r="D47" s="64"/>
      <c r="E47" s="64"/>
      <c r="F47" s="64"/>
      <c r="G47" s="65"/>
      <c r="H47" s="68"/>
      <c r="I47" s="67"/>
      <c r="J47" s="72" t="e">
        <f>I47/G47*100</f>
        <v>#DIV/0!</v>
      </c>
      <c r="K47" s="86"/>
      <c r="L47" s="87"/>
      <c r="M47" s="87"/>
      <c r="N47" s="87"/>
      <c r="O47" s="87"/>
      <c r="P47" s="88"/>
    </row>
    <row r="48" spans="1:16" ht="14.25" customHeight="1" hidden="1">
      <c r="A48" s="80" t="s">
        <v>35</v>
      </c>
      <c r="B48" s="62"/>
      <c r="C48" s="64" t="str">
        <f>C$12</f>
        <v>01</v>
      </c>
      <c r="D48" s="64" t="e">
        <f>#REF!</f>
        <v>#REF!</v>
      </c>
      <c r="E48" s="64" t="e">
        <f>#REF!</f>
        <v>#REF!</v>
      </c>
      <c r="F48" s="64"/>
      <c r="G48" s="65">
        <f>G49</f>
        <v>0</v>
      </c>
      <c r="H48" s="66">
        <f>H49</f>
        <v>0</v>
      </c>
      <c r="I48" s="67">
        <f>I49</f>
        <v>0</v>
      </c>
      <c r="J48" s="72" t="e">
        <f>I48/G48*100</f>
        <v>#DIV/0!</v>
      </c>
      <c r="K48" s="69"/>
      <c r="L48" s="19"/>
      <c r="M48" s="19"/>
      <c r="N48" s="19"/>
      <c r="O48" s="19"/>
      <c r="P48" s="9"/>
    </row>
    <row r="49" spans="1:16" s="75" customFormat="1" ht="14.25" customHeight="1" hidden="1">
      <c r="A49" s="75" t="s">
        <v>36</v>
      </c>
      <c r="C49" s="64" t="str">
        <f>C$12</f>
        <v>01</v>
      </c>
      <c r="D49" s="64" t="e">
        <f>#REF!</f>
        <v>#REF!</v>
      </c>
      <c r="E49" s="64" t="e">
        <f>#REF!</f>
        <v>#REF!</v>
      </c>
      <c r="F49" s="64" t="s">
        <v>37</v>
      </c>
      <c r="G49" s="65">
        <f>3317-3317</f>
        <v>0</v>
      </c>
      <c r="H49" s="68">
        <f>3543-3543</f>
        <v>0</v>
      </c>
      <c r="I49" s="67">
        <f>3317-3317</f>
        <v>0</v>
      </c>
      <c r="J49" s="72" t="e">
        <f>I49/G49*100</f>
        <v>#DIV/0!</v>
      </c>
      <c r="K49" s="86"/>
      <c r="L49" s="87"/>
      <c r="M49" s="87"/>
      <c r="N49" s="87"/>
      <c r="O49" s="87"/>
      <c r="P49" s="88"/>
    </row>
    <row r="50" spans="1:16" s="75" customFormat="1" ht="14.25" customHeight="1">
      <c r="A50" s="75" t="s">
        <v>298</v>
      </c>
      <c r="C50" s="64" t="s">
        <v>18</v>
      </c>
      <c r="D50" s="64" t="s">
        <v>32</v>
      </c>
      <c r="E50" s="64" t="s">
        <v>301</v>
      </c>
      <c r="F50" s="64"/>
      <c r="G50" s="65"/>
      <c r="H50" s="68"/>
      <c r="I50" s="65">
        <f>I53+I55</f>
        <v>0</v>
      </c>
      <c r="J50" s="72"/>
      <c r="K50" s="86"/>
      <c r="L50" s="87"/>
      <c r="M50" s="87"/>
      <c r="N50" s="87"/>
      <c r="O50" s="87"/>
      <c r="P50" s="88"/>
    </row>
    <row r="51" spans="1:16" s="75" customFormat="1" ht="14.25" customHeight="1">
      <c r="A51" s="75" t="s">
        <v>299</v>
      </c>
      <c r="C51" s="64"/>
      <c r="D51" s="64"/>
      <c r="E51" s="64"/>
      <c r="F51" s="64"/>
      <c r="G51" s="65"/>
      <c r="H51" s="68"/>
      <c r="I51" s="67"/>
      <c r="J51" s="72"/>
      <c r="K51" s="86"/>
      <c r="L51" s="87"/>
      <c r="M51" s="87"/>
      <c r="N51" s="87"/>
      <c r="O51" s="87"/>
      <c r="P51" s="88"/>
    </row>
    <row r="52" spans="1:16" s="75" customFormat="1" ht="14.25" customHeight="1">
      <c r="A52" s="75" t="s">
        <v>300</v>
      </c>
      <c r="C52" s="64"/>
      <c r="D52" s="64"/>
      <c r="E52" s="64"/>
      <c r="F52" s="64"/>
      <c r="G52" s="65"/>
      <c r="H52" s="68"/>
      <c r="I52" s="67"/>
      <c r="J52" s="72"/>
      <c r="K52" s="86"/>
      <c r="L52" s="87"/>
      <c r="M52" s="87"/>
      <c r="N52" s="87"/>
      <c r="O52" s="87"/>
      <c r="P52" s="88"/>
    </row>
    <row r="53" spans="1:16" s="75" customFormat="1" ht="14.25" customHeight="1">
      <c r="A53" s="75" t="s">
        <v>180</v>
      </c>
      <c r="C53" s="64" t="s">
        <v>18</v>
      </c>
      <c r="D53" s="64" t="s">
        <v>32</v>
      </c>
      <c r="E53" s="64" t="s">
        <v>301</v>
      </c>
      <c r="F53" s="64" t="s">
        <v>183</v>
      </c>
      <c r="G53" s="65"/>
      <c r="H53" s="68"/>
      <c r="I53" s="67"/>
      <c r="J53" s="72"/>
      <c r="K53" s="86"/>
      <c r="L53" s="87"/>
      <c r="M53" s="87"/>
      <c r="N53" s="87"/>
      <c r="O53" s="87"/>
      <c r="P53" s="88"/>
    </row>
    <row r="54" spans="1:16" s="75" customFormat="1" ht="14.25" customHeight="1">
      <c r="A54" s="62" t="s">
        <v>187</v>
      </c>
      <c r="C54" s="64"/>
      <c r="D54" s="64"/>
      <c r="E54" s="64"/>
      <c r="F54" s="64"/>
      <c r="G54" s="65"/>
      <c r="H54" s="68"/>
      <c r="I54" s="67"/>
      <c r="J54" s="72"/>
      <c r="K54" s="86"/>
      <c r="L54" s="87"/>
      <c r="M54" s="87"/>
      <c r="N54" s="87"/>
      <c r="O54" s="87"/>
      <c r="P54" s="88"/>
    </row>
    <row r="55" spans="1:16" s="75" customFormat="1" ht="14.25" customHeight="1">
      <c r="A55" s="80" t="s">
        <v>188</v>
      </c>
      <c r="C55" s="64" t="s">
        <v>18</v>
      </c>
      <c r="D55" s="64" t="s">
        <v>32</v>
      </c>
      <c r="E55" s="64" t="s">
        <v>301</v>
      </c>
      <c r="F55" s="64" t="s">
        <v>189</v>
      </c>
      <c r="G55" s="65"/>
      <c r="H55" s="68"/>
      <c r="I55" s="67"/>
      <c r="J55" s="72"/>
      <c r="K55" s="86"/>
      <c r="L55" s="87"/>
      <c r="M55" s="87"/>
      <c r="N55" s="87"/>
      <c r="O55" s="87"/>
      <c r="P55" s="88"/>
    </row>
    <row r="56" spans="1:16" s="75" customFormat="1" ht="14.25" customHeight="1">
      <c r="A56" s="61" t="s">
        <v>201</v>
      </c>
      <c r="C56" s="105" t="s">
        <v>18</v>
      </c>
      <c r="D56" s="105" t="s">
        <v>32</v>
      </c>
      <c r="E56" s="105"/>
      <c r="F56" s="105"/>
      <c r="G56" s="140">
        <f>G61+G65</f>
        <v>151.5</v>
      </c>
      <c r="H56" s="141"/>
      <c r="I56" s="140">
        <f>I61+I65</f>
        <v>151.5</v>
      </c>
      <c r="J56" s="72">
        <f>I56/G56*100</f>
        <v>100</v>
      </c>
      <c r="K56" s="86"/>
      <c r="L56" s="87"/>
      <c r="M56" s="87"/>
      <c r="N56" s="87"/>
      <c r="O56" s="87"/>
      <c r="P56" s="88"/>
    </row>
    <row r="57" spans="1:16" s="75" customFormat="1" ht="14.25" customHeight="1">
      <c r="A57" s="75" t="s">
        <v>223</v>
      </c>
      <c r="C57" s="64"/>
      <c r="D57" s="64"/>
      <c r="E57" s="64"/>
      <c r="F57" s="64"/>
      <c r="G57" s="65"/>
      <c r="H57" s="68"/>
      <c r="I57" s="67"/>
      <c r="J57" s="72"/>
      <c r="K57" s="86"/>
      <c r="L57" s="87"/>
      <c r="M57" s="87"/>
      <c r="N57" s="87"/>
      <c r="O57" s="87"/>
      <c r="P57" s="88"/>
    </row>
    <row r="58" spans="1:16" s="75" customFormat="1" ht="14.25" customHeight="1">
      <c r="A58" s="75" t="s">
        <v>224</v>
      </c>
      <c r="C58" s="64"/>
      <c r="D58" s="64"/>
      <c r="E58" s="64"/>
      <c r="F58" s="64"/>
      <c r="G58" s="65"/>
      <c r="H58" s="68"/>
      <c r="I58" s="67"/>
      <c r="J58" s="72"/>
      <c r="K58" s="86"/>
      <c r="L58" s="87"/>
      <c r="M58" s="87"/>
      <c r="N58" s="87"/>
      <c r="O58" s="87"/>
      <c r="P58" s="88"/>
    </row>
    <row r="59" spans="1:16" s="75" customFormat="1" ht="14.25" customHeight="1">
      <c r="A59" s="75" t="s">
        <v>225</v>
      </c>
      <c r="C59" s="64"/>
      <c r="D59" s="64"/>
      <c r="E59" s="64"/>
      <c r="F59" s="64"/>
      <c r="G59" s="65"/>
      <c r="H59" s="68"/>
      <c r="I59" s="67"/>
      <c r="J59" s="72"/>
      <c r="K59" s="86"/>
      <c r="L59" s="87"/>
      <c r="M59" s="87"/>
      <c r="N59" s="87"/>
      <c r="O59" s="87"/>
      <c r="P59" s="88"/>
    </row>
    <row r="60" spans="1:16" s="75" customFormat="1" ht="14.25" customHeight="1">
      <c r="A60" s="75" t="s">
        <v>226</v>
      </c>
      <c r="C60" s="64"/>
      <c r="D60" s="64"/>
      <c r="E60" s="64"/>
      <c r="F60" s="64"/>
      <c r="G60" s="65"/>
      <c r="H60" s="68"/>
      <c r="I60" s="67"/>
      <c r="J60" s="72"/>
      <c r="K60" s="86"/>
      <c r="L60" s="87"/>
      <c r="M60" s="87"/>
      <c r="N60" s="87"/>
      <c r="O60" s="87"/>
      <c r="P60" s="88"/>
    </row>
    <row r="61" spans="1:16" s="75" customFormat="1" ht="14.25" customHeight="1">
      <c r="A61" s="75" t="s">
        <v>227</v>
      </c>
      <c r="C61" s="64" t="s">
        <v>18</v>
      </c>
      <c r="D61" s="64" t="s">
        <v>32</v>
      </c>
      <c r="E61" s="64" t="s">
        <v>239</v>
      </c>
      <c r="F61" s="64"/>
      <c r="G61" s="65">
        <f>G64</f>
        <v>132</v>
      </c>
      <c r="H61" s="68"/>
      <c r="I61" s="65">
        <f>I64</f>
        <v>132</v>
      </c>
      <c r="J61" s="72">
        <f>I61/G61*100</f>
        <v>100</v>
      </c>
      <c r="K61" s="86"/>
      <c r="L61" s="87"/>
      <c r="M61" s="87"/>
      <c r="N61" s="87"/>
      <c r="O61" s="87"/>
      <c r="P61" s="88"/>
    </row>
    <row r="62" spans="1:16" s="75" customFormat="1" ht="14.25" customHeight="1">
      <c r="A62" s="75" t="s">
        <v>228</v>
      </c>
      <c r="C62" s="64"/>
      <c r="D62" s="64"/>
      <c r="E62" s="64"/>
      <c r="F62" s="64"/>
      <c r="G62" s="65"/>
      <c r="H62" s="68"/>
      <c r="I62" s="67"/>
      <c r="J62" s="72"/>
      <c r="K62" s="86"/>
      <c r="L62" s="87"/>
      <c r="M62" s="87"/>
      <c r="N62" s="87"/>
      <c r="O62" s="87"/>
      <c r="P62" s="88"/>
    </row>
    <row r="63" spans="1:16" s="75" customFormat="1" ht="14.25" customHeight="1">
      <c r="A63" s="75" t="s">
        <v>229</v>
      </c>
      <c r="C63" s="64"/>
      <c r="D63" s="64"/>
      <c r="E63" s="64"/>
      <c r="F63" s="64"/>
      <c r="G63" s="65"/>
      <c r="H63" s="68"/>
      <c r="I63" s="67"/>
      <c r="J63" s="72"/>
      <c r="K63" s="86"/>
      <c r="L63" s="87"/>
      <c r="M63" s="87"/>
      <c r="N63" s="87"/>
      <c r="O63" s="87"/>
      <c r="P63" s="88"/>
    </row>
    <row r="64" spans="1:16" s="75" customFormat="1" ht="14.25" customHeight="1">
      <c r="A64" s="75" t="s">
        <v>230</v>
      </c>
      <c r="C64" s="64" t="s">
        <v>18</v>
      </c>
      <c r="D64" s="64" t="s">
        <v>32</v>
      </c>
      <c r="E64" s="64" t="s">
        <v>239</v>
      </c>
      <c r="F64" s="64" t="s">
        <v>200</v>
      </c>
      <c r="G64" s="65">
        <v>132</v>
      </c>
      <c r="H64" s="68"/>
      <c r="I64" s="67">
        <v>132</v>
      </c>
      <c r="J64" s="72">
        <f>I64/G64*100</f>
        <v>100</v>
      </c>
      <c r="K64" s="86"/>
      <c r="L64" s="87"/>
      <c r="M64" s="87"/>
      <c r="N64" s="87"/>
      <c r="O64" s="87"/>
      <c r="P64" s="88"/>
    </row>
    <row r="65" spans="1:16" s="75" customFormat="1" ht="14.25" customHeight="1">
      <c r="A65" s="75" t="s">
        <v>293</v>
      </c>
      <c r="C65" s="64" t="s">
        <v>18</v>
      </c>
      <c r="D65" s="64" t="s">
        <v>32</v>
      </c>
      <c r="E65" s="64" t="s">
        <v>240</v>
      </c>
      <c r="F65" s="64" t="s">
        <v>200</v>
      </c>
      <c r="G65" s="65">
        <f>G68</f>
        <v>19.5</v>
      </c>
      <c r="H65" s="68"/>
      <c r="I65" s="67">
        <v>19.5</v>
      </c>
      <c r="J65" s="72"/>
      <c r="K65" s="86"/>
      <c r="L65" s="87"/>
      <c r="M65" s="87"/>
      <c r="N65" s="87"/>
      <c r="O65" s="87"/>
      <c r="P65" s="88"/>
    </row>
    <row r="66" spans="1:16" s="75" customFormat="1" ht="14.25" customHeight="1">
      <c r="A66" s="75" t="s">
        <v>294</v>
      </c>
      <c r="C66" s="64"/>
      <c r="D66" s="64"/>
      <c r="E66" s="64"/>
      <c r="F66" s="64"/>
      <c r="G66" s="65"/>
      <c r="H66" s="68"/>
      <c r="I66" s="67"/>
      <c r="J66" s="72"/>
      <c r="K66" s="86"/>
      <c r="L66" s="87"/>
      <c r="M66" s="87"/>
      <c r="N66" s="87"/>
      <c r="O66" s="87"/>
      <c r="P66" s="88"/>
    </row>
    <row r="67" spans="1:16" s="75" customFormat="1" ht="14.25" customHeight="1">
      <c r="A67" s="75" t="s">
        <v>295</v>
      </c>
      <c r="C67" s="64"/>
      <c r="D67" s="64"/>
      <c r="E67" s="64"/>
      <c r="F67" s="64"/>
      <c r="G67" s="65"/>
      <c r="H67" s="68"/>
      <c r="I67" s="67"/>
      <c r="J67" s="72"/>
      <c r="K67" s="86"/>
      <c r="L67" s="87"/>
      <c r="M67" s="87"/>
      <c r="N67" s="87"/>
      <c r="O67" s="87"/>
      <c r="P67" s="88"/>
    </row>
    <row r="68" spans="1:16" s="75" customFormat="1" ht="14.25" customHeight="1">
      <c r="A68" s="75" t="s">
        <v>296</v>
      </c>
      <c r="C68" s="64" t="s">
        <v>18</v>
      </c>
      <c r="D68" s="64" t="s">
        <v>32</v>
      </c>
      <c r="E68" s="64" t="s">
        <v>240</v>
      </c>
      <c r="F68" s="64" t="s">
        <v>200</v>
      </c>
      <c r="G68" s="65">
        <v>19.5</v>
      </c>
      <c r="H68" s="68"/>
      <c r="I68" s="67">
        <v>19.5</v>
      </c>
      <c r="J68" s="72"/>
      <c r="K68" s="86"/>
      <c r="L68" s="87"/>
      <c r="M68" s="87"/>
      <c r="N68" s="87"/>
      <c r="O68" s="87"/>
      <c r="P68" s="88"/>
    </row>
    <row r="69" spans="1:16" s="75" customFormat="1" ht="14.25" customHeight="1">
      <c r="A69" s="61" t="s">
        <v>203</v>
      </c>
      <c r="C69" s="105" t="s">
        <v>18</v>
      </c>
      <c r="D69" s="105" t="s">
        <v>205</v>
      </c>
      <c r="E69" s="64"/>
      <c r="F69" s="64"/>
      <c r="G69" s="140">
        <f>G72</f>
        <v>120</v>
      </c>
      <c r="H69" s="68"/>
      <c r="I69" s="140">
        <f>I72</f>
        <v>120</v>
      </c>
      <c r="J69" s="72">
        <f>I69/G69*100</f>
        <v>100</v>
      </c>
      <c r="K69" s="86"/>
      <c r="L69" s="87"/>
      <c r="M69" s="87"/>
      <c r="N69" s="87"/>
      <c r="O69" s="87"/>
      <c r="P69" s="88"/>
    </row>
    <row r="70" spans="1:16" s="75" customFormat="1" ht="14.25" customHeight="1">
      <c r="A70" s="61" t="s">
        <v>235</v>
      </c>
      <c r="C70" s="64"/>
      <c r="D70" s="64"/>
      <c r="E70" s="64"/>
      <c r="F70" s="64"/>
      <c r="G70" s="65"/>
      <c r="H70" s="68"/>
      <c r="I70" s="67"/>
      <c r="J70" s="72"/>
      <c r="K70" s="86"/>
      <c r="L70" s="87"/>
      <c r="M70" s="87"/>
      <c r="N70" s="87"/>
      <c r="O70" s="87"/>
      <c r="P70" s="88"/>
    </row>
    <row r="71" spans="1:16" s="75" customFormat="1" ht="14.25" customHeight="1">
      <c r="A71" s="61" t="s">
        <v>236</v>
      </c>
      <c r="C71" s="64"/>
      <c r="D71" s="64"/>
      <c r="E71" s="64"/>
      <c r="F71" s="64"/>
      <c r="G71" s="65"/>
      <c r="H71" s="68"/>
      <c r="I71" s="67"/>
      <c r="J71" s="72"/>
      <c r="K71" s="86"/>
      <c r="L71" s="87"/>
      <c r="M71" s="87"/>
      <c r="N71" s="87"/>
      <c r="O71" s="87"/>
      <c r="P71" s="88"/>
    </row>
    <row r="72" spans="1:16" s="75" customFormat="1" ht="14.25" customHeight="1">
      <c r="A72" s="75" t="s">
        <v>201</v>
      </c>
      <c r="C72" s="64" t="s">
        <v>18</v>
      </c>
      <c r="D72" s="64" t="s">
        <v>205</v>
      </c>
      <c r="E72" s="64" t="s">
        <v>240</v>
      </c>
      <c r="F72" s="64"/>
      <c r="G72" s="65">
        <f>G76</f>
        <v>120</v>
      </c>
      <c r="H72" s="68"/>
      <c r="I72" s="65">
        <f>I76</f>
        <v>120</v>
      </c>
      <c r="J72" s="72">
        <f>I72/G72*100</f>
        <v>100</v>
      </c>
      <c r="K72" s="86"/>
      <c r="L72" s="87"/>
      <c r="M72" s="87"/>
      <c r="N72" s="87"/>
      <c r="O72" s="87"/>
      <c r="P72" s="88"/>
    </row>
    <row r="73" spans="1:16" s="75" customFormat="1" ht="14.25" customHeight="1">
      <c r="A73" s="75" t="s">
        <v>231</v>
      </c>
      <c r="C73" s="64"/>
      <c r="D73" s="64"/>
      <c r="E73" s="64"/>
      <c r="F73" s="64"/>
      <c r="G73" s="65"/>
      <c r="H73" s="68"/>
      <c r="I73" s="67"/>
      <c r="J73" s="72"/>
      <c r="K73" s="86"/>
      <c r="L73" s="87"/>
      <c r="M73" s="87"/>
      <c r="N73" s="87"/>
      <c r="O73" s="87"/>
      <c r="P73" s="88"/>
    </row>
    <row r="74" spans="1:16" s="75" customFormat="1" ht="14.25" customHeight="1">
      <c r="A74" s="75" t="s">
        <v>232</v>
      </c>
      <c r="C74" s="64"/>
      <c r="D74" s="64"/>
      <c r="E74" s="64"/>
      <c r="F74" s="64"/>
      <c r="G74" s="65"/>
      <c r="H74" s="68"/>
      <c r="I74" s="67"/>
      <c r="J74" s="72"/>
      <c r="K74" s="86"/>
      <c r="L74" s="87"/>
      <c r="M74" s="87"/>
      <c r="N74" s="87"/>
      <c r="O74" s="87"/>
      <c r="P74" s="88"/>
    </row>
    <row r="75" spans="1:16" s="75" customFormat="1" ht="14.25" customHeight="1">
      <c r="A75" s="75" t="s">
        <v>233</v>
      </c>
      <c r="C75" s="64"/>
      <c r="D75" s="64"/>
      <c r="E75" s="64"/>
      <c r="F75" s="64"/>
      <c r="G75" s="65"/>
      <c r="H75" s="68"/>
      <c r="I75" s="67"/>
      <c r="J75" s="72"/>
      <c r="K75" s="86"/>
      <c r="L75" s="87"/>
      <c r="M75" s="87"/>
      <c r="N75" s="87"/>
      <c r="O75" s="87"/>
      <c r="P75" s="88"/>
    </row>
    <row r="76" spans="1:16" s="75" customFormat="1" ht="14.25" customHeight="1">
      <c r="A76" s="75" t="s">
        <v>234</v>
      </c>
      <c r="C76" s="64" t="s">
        <v>18</v>
      </c>
      <c r="D76" s="64" t="s">
        <v>205</v>
      </c>
      <c r="E76" s="64" t="s">
        <v>240</v>
      </c>
      <c r="F76" s="64"/>
      <c r="G76" s="65">
        <f>G77</f>
        <v>120</v>
      </c>
      <c r="H76" s="68"/>
      <c r="I76" s="65">
        <f>I77</f>
        <v>120</v>
      </c>
      <c r="J76" s="72">
        <f>I76/G76*100</f>
        <v>100</v>
      </c>
      <c r="K76" s="86"/>
      <c r="L76" s="87"/>
      <c r="M76" s="87"/>
      <c r="N76" s="87"/>
      <c r="O76" s="87"/>
      <c r="P76" s="88"/>
    </row>
    <row r="77" spans="1:16" s="75" customFormat="1" ht="14.25" customHeight="1">
      <c r="A77" s="75" t="s">
        <v>204</v>
      </c>
      <c r="C77" s="64" t="s">
        <v>18</v>
      </c>
      <c r="D77" s="64" t="s">
        <v>205</v>
      </c>
      <c r="E77" s="64" t="s">
        <v>240</v>
      </c>
      <c r="F77" s="64" t="s">
        <v>200</v>
      </c>
      <c r="G77" s="65">
        <v>120</v>
      </c>
      <c r="H77" s="68"/>
      <c r="I77" s="67">
        <v>120</v>
      </c>
      <c r="J77" s="72">
        <f>I77/G77*100</f>
        <v>100</v>
      </c>
      <c r="K77" s="86"/>
      <c r="L77" s="87"/>
      <c r="M77" s="87"/>
      <c r="N77" s="87"/>
      <c r="O77" s="87"/>
      <c r="P77" s="88"/>
    </row>
    <row r="78" spans="1:16" s="75" customFormat="1" ht="14.25" customHeight="1">
      <c r="A78" s="61" t="s">
        <v>38</v>
      </c>
      <c r="B78" s="61"/>
      <c r="C78" s="5" t="s">
        <v>18</v>
      </c>
      <c r="D78" s="5" t="s">
        <v>39</v>
      </c>
      <c r="E78" s="5"/>
      <c r="F78" s="5"/>
      <c r="G78" s="54">
        <f>G79</f>
        <v>0</v>
      </c>
      <c r="H78" s="68"/>
      <c r="I78" s="56"/>
      <c r="J78" s="72"/>
      <c r="K78" s="86"/>
      <c r="L78" s="87"/>
      <c r="M78" s="87"/>
      <c r="N78" s="87"/>
      <c r="O78" s="87"/>
      <c r="P78" s="88"/>
    </row>
    <row r="79" spans="1:16" s="75" customFormat="1" ht="14.25" customHeight="1">
      <c r="A79" s="61" t="s">
        <v>40</v>
      </c>
      <c r="C79" s="64" t="s">
        <v>18</v>
      </c>
      <c r="D79" s="64" t="s">
        <v>39</v>
      </c>
      <c r="E79" s="64" t="s">
        <v>41</v>
      </c>
      <c r="F79" s="64"/>
      <c r="G79" s="65"/>
      <c r="H79" s="68"/>
      <c r="I79" s="67"/>
      <c r="J79" s="72"/>
      <c r="K79" s="86"/>
      <c r="L79" s="87"/>
      <c r="M79" s="87"/>
      <c r="N79" s="87"/>
      <c r="O79" s="87"/>
      <c r="P79" s="88"/>
    </row>
    <row r="80" spans="1:16" s="75" customFormat="1" ht="14.25" customHeight="1">
      <c r="A80" s="75" t="s">
        <v>42</v>
      </c>
      <c r="C80" s="64"/>
      <c r="D80" s="64"/>
      <c r="E80" s="64"/>
      <c r="F80" s="64"/>
      <c r="G80" s="65"/>
      <c r="H80" s="68"/>
      <c r="I80" s="67"/>
      <c r="J80" s="72"/>
      <c r="K80" s="86"/>
      <c r="L80" s="87"/>
      <c r="M80" s="87"/>
      <c r="N80" s="87"/>
      <c r="O80" s="87"/>
      <c r="P80" s="88"/>
    </row>
    <row r="81" spans="1:16" s="75" customFormat="1" ht="14.25" customHeight="1">
      <c r="A81" s="75" t="s">
        <v>21</v>
      </c>
      <c r="C81" s="64" t="s">
        <v>18</v>
      </c>
      <c r="D81" s="64" t="s">
        <v>39</v>
      </c>
      <c r="E81" s="64" t="s">
        <v>43</v>
      </c>
      <c r="F81" s="64"/>
      <c r="G81" s="65">
        <f>G83</f>
        <v>0</v>
      </c>
      <c r="H81" s="68"/>
      <c r="I81" s="140">
        <f>I85</f>
        <v>0</v>
      </c>
      <c r="J81" s="72"/>
      <c r="K81" s="86"/>
      <c r="L81" s="87"/>
      <c r="M81" s="87"/>
      <c r="N81" s="87"/>
      <c r="O81" s="87"/>
      <c r="P81" s="88"/>
    </row>
    <row r="82" spans="1:16" s="75" customFormat="1" ht="14.25" customHeight="1">
      <c r="A82" s="75" t="s">
        <v>44</v>
      </c>
      <c r="C82" s="64"/>
      <c r="D82" s="64"/>
      <c r="E82" s="64"/>
      <c r="F82" s="64"/>
      <c r="G82" s="65"/>
      <c r="H82" s="68"/>
      <c r="I82" s="67"/>
      <c r="J82" s="72"/>
      <c r="K82" s="86"/>
      <c r="L82" s="87"/>
      <c r="M82" s="87"/>
      <c r="N82" s="87"/>
      <c r="O82" s="87"/>
      <c r="P82" s="88"/>
    </row>
    <row r="83" spans="1:16" s="75" customFormat="1" ht="14.25" customHeight="1">
      <c r="A83" s="75" t="s">
        <v>26</v>
      </c>
      <c r="C83" s="64" t="s">
        <v>18</v>
      </c>
      <c r="D83" s="64" t="s">
        <v>39</v>
      </c>
      <c r="E83" s="64" t="s">
        <v>43</v>
      </c>
      <c r="F83" s="64"/>
      <c r="G83" s="65"/>
      <c r="H83" s="68"/>
      <c r="I83" s="67"/>
      <c r="J83" s="72"/>
      <c r="K83" s="86"/>
      <c r="L83" s="87"/>
      <c r="M83" s="87"/>
      <c r="N83" s="87"/>
      <c r="O83" s="87"/>
      <c r="P83" s="88"/>
    </row>
    <row r="84" spans="1:16" s="75" customFormat="1" ht="14.25" customHeight="1">
      <c r="A84" s="75" t="s">
        <v>45</v>
      </c>
      <c r="C84" s="64"/>
      <c r="D84" s="64"/>
      <c r="E84" s="64"/>
      <c r="F84" s="64"/>
      <c r="G84" s="65"/>
      <c r="H84" s="68"/>
      <c r="I84" s="67"/>
      <c r="J84" s="72"/>
      <c r="K84" s="86"/>
      <c r="L84" s="87"/>
      <c r="M84" s="87"/>
      <c r="N84" s="87"/>
      <c r="O84" s="87"/>
      <c r="P84" s="88"/>
    </row>
    <row r="85" spans="1:16" s="75" customFormat="1" ht="14.25" customHeight="1">
      <c r="A85" s="75" t="s">
        <v>46</v>
      </c>
      <c r="C85" s="64" t="s">
        <v>18</v>
      </c>
      <c r="D85" s="64" t="s">
        <v>39</v>
      </c>
      <c r="E85" s="64" t="s">
        <v>47</v>
      </c>
      <c r="F85" s="64"/>
      <c r="G85" s="65">
        <f>G87</f>
        <v>0</v>
      </c>
      <c r="H85" s="68"/>
      <c r="I85" s="67"/>
      <c r="J85" s="72"/>
      <c r="K85" s="86"/>
      <c r="L85" s="87"/>
      <c r="M85" s="87"/>
      <c r="N85" s="87"/>
      <c r="O85" s="87"/>
      <c r="P85" s="88"/>
    </row>
    <row r="86" spans="1:16" s="75" customFormat="1" ht="14.25" customHeight="1">
      <c r="A86" s="75" t="s">
        <v>44</v>
      </c>
      <c r="C86" s="64"/>
      <c r="D86" s="64"/>
      <c r="E86" s="64"/>
      <c r="F86" s="64"/>
      <c r="G86" s="65"/>
      <c r="H86" s="68"/>
      <c r="I86" s="67"/>
      <c r="J86" s="72"/>
      <c r="K86" s="86"/>
      <c r="L86" s="87"/>
      <c r="M86" s="87"/>
      <c r="N86" s="87"/>
      <c r="O86" s="87"/>
      <c r="P86" s="88"/>
    </row>
    <row r="87" spans="1:16" s="75" customFormat="1" ht="14.25" customHeight="1">
      <c r="A87" s="75" t="s">
        <v>26</v>
      </c>
      <c r="C87" s="64" t="s">
        <v>18</v>
      </c>
      <c r="D87" s="64" t="s">
        <v>39</v>
      </c>
      <c r="E87" s="64" t="s">
        <v>48</v>
      </c>
      <c r="F87" s="64"/>
      <c r="G87" s="65"/>
      <c r="H87" s="68"/>
      <c r="I87" s="67"/>
      <c r="J87" s="72"/>
      <c r="K87" s="86"/>
      <c r="L87" s="87"/>
      <c r="M87" s="87"/>
      <c r="N87" s="87"/>
      <c r="O87" s="87"/>
      <c r="P87" s="88"/>
    </row>
    <row r="88" spans="1:16" s="75" customFormat="1" ht="14.25" customHeight="1">
      <c r="A88" s="61" t="s">
        <v>49</v>
      </c>
      <c r="C88" s="5" t="s">
        <v>18</v>
      </c>
      <c r="D88" s="5" t="s">
        <v>50</v>
      </c>
      <c r="E88" s="64"/>
      <c r="F88" s="64"/>
      <c r="G88" s="54">
        <f>G90</f>
        <v>1</v>
      </c>
      <c r="H88" s="68"/>
      <c r="I88" s="56"/>
      <c r="J88" s="72"/>
      <c r="K88" s="86"/>
      <c r="L88" s="87"/>
      <c r="M88" s="87"/>
      <c r="N88" s="87"/>
      <c r="O88" s="87"/>
      <c r="P88" s="88"/>
    </row>
    <row r="89" spans="1:16" s="75" customFormat="1" ht="14.25" customHeight="1">
      <c r="A89" s="75" t="s">
        <v>49</v>
      </c>
      <c r="C89" s="64" t="s">
        <v>18</v>
      </c>
      <c r="D89" s="64" t="s">
        <v>50</v>
      </c>
      <c r="E89" s="64" t="s">
        <v>51</v>
      </c>
      <c r="F89" s="64"/>
      <c r="G89" s="65">
        <f>G90</f>
        <v>1</v>
      </c>
      <c r="H89" s="68"/>
      <c r="I89" s="67"/>
      <c r="J89" s="72"/>
      <c r="K89" s="86"/>
      <c r="L89" s="87"/>
      <c r="M89" s="87"/>
      <c r="N89" s="87"/>
      <c r="O89" s="87"/>
      <c r="P89" s="88"/>
    </row>
    <row r="90" spans="1:16" s="75" customFormat="1" ht="14.25" customHeight="1">
      <c r="A90" s="75" t="s">
        <v>190</v>
      </c>
      <c r="C90" s="64" t="s">
        <v>18</v>
      </c>
      <c r="D90" s="64" t="s">
        <v>50</v>
      </c>
      <c r="E90" s="64" t="s">
        <v>52</v>
      </c>
      <c r="F90" s="64"/>
      <c r="G90" s="65">
        <f>G91</f>
        <v>1</v>
      </c>
      <c r="H90" s="68"/>
      <c r="I90" s="67"/>
      <c r="J90" s="72"/>
      <c r="K90" s="86"/>
      <c r="L90" s="87"/>
      <c r="M90" s="87"/>
      <c r="N90" s="87"/>
      <c r="O90" s="87"/>
      <c r="P90" s="88"/>
    </row>
    <row r="91" spans="1:16" s="75" customFormat="1" ht="21" customHeight="1">
      <c r="A91" s="75" t="s">
        <v>191</v>
      </c>
      <c r="C91" s="64" t="s">
        <v>18</v>
      </c>
      <c r="D91" s="64" t="s">
        <v>50</v>
      </c>
      <c r="E91" s="64" t="s">
        <v>53</v>
      </c>
      <c r="F91" s="64" t="s">
        <v>192</v>
      </c>
      <c r="G91" s="65">
        <v>1</v>
      </c>
      <c r="H91" s="68"/>
      <c r="I91" s="67"/>
      <c r="J91" s="72"/>
      <c r="K91" s="86"/>
      <c r="L91" s="87"/>
      <c r="M91" s="87"/>
      <c r="N91" s="87"/>
      <c r="O91" s="87"/>
      <c r="P91" s="88"/>
    </row>
    <row r="92" spans="1:16" ht="23.25" customHeight="1">
      <c r="A92" s="91" t="s">
        <v>54</v>
      </c>
      <c r="B92" s="76"/>
      <c r="C92" s="5" t="str">
        <f>C$12</f>
        <v>01</v>
      </c>
      <c r="D92" s="5" t="s">
        <v>168</v>
      </c>
      <c r="E92" s="64"/>
      <c r="F92" s="64"/>
      <c r="G92" s="110">
        <f>G94+G113+G114+G125</f>
        <v>59.800000000000004</v>
      </c>
      <c r="H92" s="55" t="e">
        <f>H94+#REF!+#REF!+#REF!+#REF!+#REF!+H105</f>
        <v>#REF!</v>
      </c>
      <c r="I92" s="110">
        <f>I94+I113+I114+I125</f>
        <v>40.900000000000006</v>
      </c>
      <c r="J92" s="72">
        <f>I92/G92*100</f>
        <v>68.39464882943145</v>
      </c>
      <c r="K92" s="30"/>
      <c r="L92" s="31"/>
      <c r="M92" s="31"/>
      <c r="N92" s="31"/>
      <c r="O92" s="31"/>
      <c r="P92" s="9"/>
    </row>
    <row r="93" spans="1:16" ht="16.5" customHeight="1">
      <c r="A93" s="75" t="s">
        <v>23</v>
      </c>
      <c r="B93" s="76"/>
      <c r="C93" s="5"/>
      <c r="D93" s="5"/>
      <c r="E93" s="64"/>
      <c r="F93" s="64"/>
      <c r="G93" s="54"/>
      <c r="H93" s="55"/>
      <c r="I93" s="111"/>
      <c r="J93" s="72"/>
      <c r="K93" s="30"/>
      <c r="L93" s="31"/>
      <c r="M93" s="31"/>
      <c r="N93" s="31"/>
      <c r="O93" s="31"/>
      <c r="P93" s="9"/>
    </row>
    <row r="94" spans="1:16" ht="14.25" customHeight="1">
      <c r="A94" s="79" t="s">
        <v>55</v>
      </c>
      <c r="B94" s="76"/>
      <c r="C94" s="64" t="str">
        <f>C$12</f>
        <v>01</v>
      </c>
      <c r="D94" s="64" t="s">
        <v>168</v>
      </c>
      <c r="E94" s="3" t="s">
        <v>289</v>
      </c>
      <c r="F94" s="64"/>
      <c r="G94" s="65">
        <f>G96</f>
        <v>1</v>
      </c>
      <c r="H94" s="66" t="e">
        <f>#REF!+#REF!+H96</f>
        <v>#REF!</v>
      </c>
      <c r="I94" s="115">
        <v>0.1</v>
      </c>
      <c r="J94" s="72">
        <f>I94/G94*100</f>
        <v>10</v>
      </c>
      <c r="K94" s="30"/>
      <c r="L94" s="31"/>
      <c r="M94" s="31"/>
      <c r="N94" s="31"/>
      <c r="O94" s="31"/>
      <c r="P94" s="9"/>
    </row>
    <row r="95" spans="1:16" ht="16.5" customHeight="1">
      <c r="A95" s="75" t="s">
        <v>57</v>
      </c>
      <c r="B95" s="76"/>
      <c r="C95" s="64"/>
      <c r="D95" s="64"/>
      <c r="E95" s="64"/>
      <c r="F95" s="64"/>
      <c r="G95" s="65"/>
      <c r="H95" s="72"/>
      <c r="I95" s="115"/>
      <c r="J95" s="72"/>
      <c r="K95" s="30"/>
      <c r="L95" s="31"/>
      <c r="M95" s="31"/>
      <c r="N95" s="31"/>
      <c r="O95" s="31"/>
      <c r="P95" s="9"/>
    </row>
    <row r="96" spans="1:16" ht="18" customHeight="1">
      <c r="A96" s="75" t="s">
        <v>58</v>
      </c>
      <c r="B96" s="76"/>
      <c r="C96" s="64" t="str">
        <f>C$12</f>
        <v>01</v>
      </c>
      <c r="D96" s="64" t="str">
        <f>D92</f>
        <v>13</v>
      </c>
      <c r="E96" s="3" t="s">
        <v>289</v>
      </c>
      <c r="F96" s="64"/>
      <c r="G96" s="65">
        <v>1</v>
      </c>
      <c r="H96" s="66">
        <f>H98</f>
        <v>29666.1</v>
      </c>
      <c r="I96" s="115"/>
      <c r="J96" s="72">
        <f>I96/G96*100</f>
        <v>0</v>
      </c>
      <c r="K96" s="30"/>
      <c r="L96" s="31"/>
      <c r="M96" s="31"/>
      <c r="N96" s="31"/>
      <c r="O96" s="31"/>
      <c r="P96" s="9"/>
    </row>
    <row r="97" spans="1:16" ht="18" customHeight="1">
      <c r="A97" s="80" t="s">
        <v>180</v>
      </c>
      <c r="B97" s="76"/>
      <c r="C97" s="3">
        <f>C$18</f>
        <v>0</v>
      </c>
      <c r="D97" s="3" t="s">
        <v>168</v>
      </c>
      <c r="E97" s="3" t="s">
        <v>289</v>
      </c>
      <c r="F97" s="3" t="s">
        <v>183</v>
      </c>
      <c r="G97" s="133">
        <v>0.5</v>
      </c>
      <c r="H97" s="66"/>
      <c r="I97" s="115">
        <v>0.1</v>
      </c>
      <c r="J97" s="72">
        <f>I97/G97*100</f>
        <v>20</v>
      </c>
      <c r="K97" s="30"/>
      <c r="L97" s="31"/>
      <c r="M97" s="31"/>
      <c r="N97" s="31"/>
      <c r="O97" s="31"/>
      <c r="P97" s="9"/>
    </row>
    <row r="98" spans="1:16" ht="12.75" customHeight="1">
      <c r="A98" s="62" t="s">
        <v>187</v>
      </c>
      <c r="B98" s="76"/>
      <c r="C98" s="132"/>
      <c r="D98" s="132"/>
      <c r="E98" s="132"/>
      <c r="F98" s="132"/>
      <c r="G98" s="134"/>
      <c r="H98" s="68">
        <f>29666.1</f>
        <v>29666.1</v>
      </c>
      <c r="I98" s="115"/>
      <c r="J98" s="72"/>
      <c r="K98" s="30"/>
      <c r="L98" s="31"/>
      <c r="M98" s="31"/>
      <c r="N98" s="31"/>
      <c r="O98" s="31"/>
      <c r="P98" s="9"/>
    </row>
    <row r="99" spans="1:16" ht="20.25" customHeight="1">
      <c r="A99" s="80" t="s">
        <v>194</v>
      </c>
      <c r="B99" s="76"/>
      <c r="C99" s="3">
        <f>C$18</f>
        <v>0</v>
      </c>
      <c r="D99" s="3" t="str">
        <f>D92</f>
        <v>13</v>
      </c>
      <c r="E99" s="3" t="s">
        <v>289</v>
      </c>
      <c r="F99" s="3" t="s">
        <v>189</v>
      </c>
      <c r="G99" s="133">
        <v>0.5</v>
      </c>
      <c r="H99" s="68"/>
      <c r="I99" s="115"/>
      <c r="J99" s="72">
        <f aca="true" t="shared" si="0" ref="J99:J106">I99/G99*100</f>
        <v>0</v>
      </c>
      <c r="K99" s="30"/>
      <c r="L99" s="31"/>
      <c r="M99" s="31"/>
      <c r="N99" s="31"/>
      <c r="O99" s="31"/>
      <c r="P99" s="9"/>
    </row>
    <row r="100" spans="1:16" ht="14.25" customHeight="1" hidden="1">
      <c r="A100" s="62"/>
      <c r="B100" s="62"/>
      <c r="C100" s="64" t="str">
        <f>C12</f>
        <v>01</v>
      </c>
      <c r="D100" s="64" t="str">
        <f>D92</f>
        <v>13</v>
      </c>
      <c r="E100" s="64" t="e">
        <f>#REF!</f>
        <v>#REF!</v>
      </c>
      <c r="F100" s="64" t="s">
        <v>59</v>
      </c>
      <c r="G100" s="65"/>
      <c r="H100" s="68"/>
      <c r="I100" s="67"/>
      <c r="J100" s="72" t="e">
        <f t="shared" si="0"/>
        <v>#DIV/0!</v>
      </c>
      <c r="K100" s="69"/>
      <c r="L100" s="19"/>
      <c r="M100" s="19"/>
      <c r="N100" s="19"/>
      <c r="O100" s="19"/>
      <c r="P100" s="9"/>
    </row>
    <row r="101" spans="1:16" ht="14.25" customHeight="1" hidden="1">
      <c r="A101" s="62" t="s">
        <v>60</v>
      </c>
      <c r="B101" s="62"/>
      <c r="C101" s="64" t="str">
        <f>C12</f>
        <v>01</v>
      </c>
      <c r="D101" s="64" t="str">
        <f>D92</f>
        <v>13</v>
      </c>
      <c r="E101" s="64" t="e">
        <f>#REF!</f>
        <v>#REF!</v>
      </c>
      <c r="F101" s="64" t="s">
        <v>61</v>
      </c>
      <c r="G101" s="65"/>
      <c r="H101" s="68"/>
      <c r="I101" s="67"/>
      <c r="J101" s="72" t="e">
        <f t="shared" si="0"/>
        <v>#DIV/0!</v>
      </c>
      <c r="K101" s="69"/>
      <c r="L101" s="19"/>
      <c r="M101" s="19"/>
      <c r="N101" s="19"/>
      <c r="O101" s="19"/>
      <c r="P101" s="9"/>
    </row>
    <row r="102" spans="1:16" ht="14.25" customHeight="1" hidden="1">
      <c r="A102" s="75" t="s">
        <v>62</v>
      </c>
      <c r="B102" s="62"/>
      <c r="C102" s="64" t="str">
        <f>C$12</f>
        <v>01</v>
      </c>
      <c r="D102" s="64" t="str">
        <f>D$92</f>
        <v>13</v>
      </c>
      <c r="E102" s="64" t="s">
        <v>63</v>
      </c>
      <c r="F102" s="64"/>
      <c r="G102" s="65">
        <f>G104</f>
        <v>0</v>
      </c>
      <c r="H102" s="68"/>
      <c r="I102" s="67">
        <f>I104</f>
        <v>0</v>
      </c>
      <c r="J102" s="72" t="e">
        <f t="shared" si="0"/>
        <v>#DIV/0!</v>
      </c>
      <c r="K102" s="69"/>
      <c r="L102" s="19"/>
      <c r="M102" s="19"/>
      <c r="N102" s="19"/>
      <c r="O102" s="19"/>
      <c r="P102" s="9"/>
    </row>
    <row r="103" spans="1:16" ht="14.25" customHeight="1" hidden="1">
      <c r="A103" s="75" t="s">
        <v>64</v>
      </c>
      <c r="B103" s="62"/>
      <c r="C103" s="64"/>
      <c r="D103" s="64"/>
      <c r="E103" s="64"/>
      <c r="F103" s="64"/>
      <c r="G103" s="65"/>
      <c r="H103" s="68"/>
      <c r="I103" s="67"/>
      <c r="J103" s="72" t="e">
        <f t="shared" si="0"/>
        <v>#DIV/0!</v>
      </c>
      <c r="K103" s="69"/>
      <c r="L103" s="19"/>
      <c r="M103" s="19"/>
      <c r="N103" s="19"/>
      <c r="O103" s="19"/>
      <c r="P103" s="9"/>
    </row>
    <row r="104" spans="1:16" ht="14.25" customHeight="1" hidden="1">
      <c r="A104" s="75" t="s">
        <v>65</v>
      </c>
      <c r="B104" s="62"/>
      <c r="C104" s="64" t="str">
        <f>C$12</f>
        <v>01</v>
      </c>
      <c r="D104" s="64" t="str">
        <f>D$92</f>
        <v>13</v>
      </c>
      <c r="E104" s="64" t="str">
        <f>E102</f>
        <v>102 00 00</v>
      </c>
      <c r="F104" s="64" t="s">
        <v>66</v>
      </c>
      <c r="G104" s="65"/>
      <c r="H104" s="68"/>
      <c r="I104" s="67"/>
      <c r="J104" s="72" t="e">
        <f t="shared" si="0"/>
        <v>#DIV/0!</v>
      </c>
      <c r="K104" s="69"/>
      <c r="L104" s="19"/>
      <c r="M104" s="19"/>
      <c r="N104" s="19"/>
      <c r="O104" s="19"/>
      <c r="P104" s="9"/>
    </row>
    <row r="105" spans="1:16" ht="14.25" customHeight="1" hidden="1">
      <c r="A105" s="93" t="s">
        <v>67</v>
      </c>
      <c r="B105" s="62"/>
      <c r="C105" s="64" t="str">
        <f>C$12</f>
        <v>01</v>
      </c>
      <c r="D105" s="64" t="str">
        <f>D$92</f>
        <v>13</v>
      </c>
      <c r="E105" s="64" t="s">
        <v>68</v>
      </c>
      <c r="F105" s="64"/>
      <c r="G105" s="65">
        <f>G106</f>
        <v>0</v>
      </c>
      <c r="H105" s="66">
        <f>H106</f>
        <v>2628613.3000000003</v>
      </c>
      <c r="I105" s="67">
        <f>I106</f>
        <v>0</v>
      </c>
      <c r="J105" s="72" t="e">
        <f t="shared" si="0"/>
        <v>#DIV/0!</v>
      </c>
      <c r="K105" s="69"/>
      <c r="L105" s="19"/>
      <c r="M105" s="19"/>
      <c r="N105" s="19"/>
      <c r="O105" s="19"/>
      <c r="P105" s="9"/>
    </row>
    <row r="106" spans="1:16" ht="0.75" customHeight="1" hidden="1">
      <c r="A106" s="93" t="s">
        <v>67</v>
      </c>
      <c r="B106" s="62"/>
      <c r="C106" s="64" t="str">
        <f>C$12</f>
        <v>01</v>
      </c>
      <c r="D106" s="64" t="str">
        <f>D$92</f>
        <v>13</v>
      </c>
      <c r="E106" s="64" t="str">
        <f>E105</f>
        <v>999 00 00</v>
      </c>
      <c r="F106" s="64" t="s">
        <v>69</v>
      </c>
      <c r="G106" s="65">
        <f>80000-80000</f>
        <v>0</v>
      </c>
      <c r="H106" s="68">
        <f>425815+2240540.1-37435.8-306</f>
        <v>2628613.3000000003</v>
      </c>
      <c r="I106" s="67">
        <f>80000-80000</f>
        <v>0</v>
      </c>
      <c r="J106" s="72" t="e">
        <f t="shared" si="0"/>
        <v>#DIV/0!</v>
      </c>
      <c r="K106" s="69"/>
      <c r="L106" s="19"/>
      <c r="M106" s="19"/>
      <c r="N106" s="19"/>
      <c r="O106" s="19"/>
      <c r="P106" s="9"/>
    </row>
    <row r="107" spans="1:16" ht="16.5" customHeight="1">
      <c r="A107" s="119" t="s">
        <v>165</v>
      </c>
      <c r="B107" s="116"/>
      <c r="C107" s="117"/>
      <c r="D107" s="117"/>
      <c r="E107" s="117"/>
      <c r="F107" s="118"/>
      <c r="G107" s="143">
        <f>G113</f>
        <v>20</v>
      </c>
      <c r="H107" s="68"/>
      <c r="I107" s="143">
        <f>I113</f>
        <v>13</v>
      </c>
      <c r="J107" s="72"/>
      <c r="K107" s="69"/>
      <c r="L107" s="19"/>
      <c r="M107" s="19"/>
      <c r="N107" s="19"/>
      <c r="O107" s="19"/>
      <c r="P107" s="9"/>
    </row>
    <row r="108" spans="1:16" ht="17.25" customHeight="1">
      <c r="A108" s="119" t="s">
        <v>166</v>
      </c>
      <c r="B108" s="116"/>
      <c r="C108" s="117"/>
      <c r="D108" s="117"/>
      <c r="E108" s="117"/>
      <c r="F108" s="118"/>
      <c r="G108" s="65"/>
      <c r="H108" s="68"/>
      <c r="I108" s="67"/>
      <c r="J108" s="72"/>
      <c r="K108" s="69"/>
      <c r="L108" s="19"/>
      <c r="M108" s="19"/>
      <c r="N108" s="19"/>
      <c r="O108" s="19"/>
      <c r="P108" s="9"/>
    </row>
    <row r="109" spans="1:16" ht="17.25" customHeight="1">
      <c r="A109" s="119" t="s">
        <v>167</v>
      </c>
      <c r="B109" s="116"/>
      <c r="C109" s="3" t="s">
        <v>18</v>
      </c>
      <c r="D109" s="3" t="s">
        <v>168</v>
      </c>
      <c r="E109" s="117" t="s">
        <v>288</v>
      </c>
      <c r="G109" s="160">
        <f>+G112</f>
        <v>20</v>
      </c>
      <c r="H109" s="68"/>
      <c r="I109" s="67">
        <v>13</v>
      </c>
      <c r="J109" s="72"/>
      <c r="K109" s="69"/>
      <c r="L109" s="19"/>
      <c r="M109" s="19"/>
      <c r="N109" s="19"/>
      <c r="O109" s="19"/>
      <c r="P109" s="9"/>
    </row>
    <row r="110" spans="1:16" ht="17.25" customHeight="1">
      <c r="A110" s="119" t="s">
        <v>214</v>
      </c>
      <c r="B110" s="62"/>
      <c r="G110" s="160"/>
      <c r="H110" s="68"/>
      <c r="I110" s="67"/>
      <c r="J110" s="72"/>
      <c r="K110" s="69"/>
      <c r="L110" s="19"/>
      <c r="M110" s="19"/>
      <c r="N110" s="19"/>
      <c r="O110" s="19"/>
      <c r="P110" s="9"/>
    </row>
    <row r="111" spans="1:16" ht="17.25" customHeight="1">
      <c r="A111" s="119" t="s">
        <v>215</v>
      </c>
      <c r="B111" s="62"/>
      <c r="G111" s="160"/>
      <c r="H111" s="68"/>
      <c r="I111" s="67"/>
      <c r="J111" s="72"/>
      <c r="K111" s="69"/>
      <c r="L111" s="19"/>
      <c r="M111" s="19"/>
      <c r="N111" s="19"/>
      <c r="O111" s="19"/>
      <c r="P111" s="9"/>
    </row>
    <row r="112" spans="1:16" ht="17.25" customHeight="1">
      <c r="A112" s="119" t="s">
        <v>202</v>
      </c>
      <c r="B112" s="62"/>
      <c r="C112" s="3" t="s">
        <v>18</v>
      </c>
      <c r="D112" s="3" t="s">
        <v>217</v>
      </c>
      <c r="E112" s="117" t="s">
        <v>288</v>
      </c>
      <c r="G112" s="160">
        <f>G113</f>
        <v>20</v>
      </c>
      <c r="H112" s="68"/>
      <c r="I112" s="67">
        <f>I113</f>
        <v>13</v>
      </c>
      <c r="J112" s="72"/>
      <c r="K112" s="69"/>
      <c r="L112" s="19"/>
      <c r="M112" s="19"/>
      <c r="N112" s="19"/>
      <c r="O112" s="19"/>
      <c r="P112" s="9"/>
    </row>
    <row r="113" spans="1:16" ht="33" customHeight="1">
      <c r="A113" s="108" t="s">
        <v>193</v>
      </c>
      <c r="B113" s="116"/>
      <c r="C113" s="117" t="s">
        <v>18</v>
      </c>
      <c r="D113" s="117" t="s">
        <v>168</v>
      </c>
      <c r="E113" s="117" t="s">
        <v>288</v>
      </c>
      <c r="F113" s="142">
        <v>244</v>
      </c>
      <c r="G113" s="143">
        <v>20</v>
      </c>
      <c r="H113" s="68"/>
      <c r="I113" s="115">
        <v>13</v>
      </c>
      <c r="J113" s="72"/>
      <c r="K113" s="69"/>
      <c r="L113" s="19"/>
      <c r="M113" s="19"/>
      <c r="N113" s="19"/>
      <c r="O113" s="19"/>
      <c r="P113" s="9"/>
    </row>
    <row r="114" spans="1:16" ht="21" customHeight="1">
      <c r="A114" s="80" t="s">
        <v>278</v>
      </c>
      <c r="B114" s="116"/>
      <c r="C114" s="117" t="s">
        <v>18</v>
      </c>
      <c r="D114" s="117" t="s">
        <v>168</v>
      </c>
      <c r="E114" s="117" t="s">
        <v>279</v>
      </c>
      <c r="F114" s="142"/>
      <c r="G114" s="65">
        <f>G120</f>
        <v>34.1</v>
      </c>
      <c r="H114" s="68"/>
      <c r="I114" s="67">
        <f>I120</f>
        <v>23.1</v>
      </c>
      <c r="J114" s="72"/>
      <c r="K114" s="69"/>
      <c r="L114" s="19"/>
      <c r="M114" s="19"/>
      <c r="N114" s="19"/>
      <c r="O114" s="19"/>
      <c r="P114" s="9"/>
    </row>
    <row r="115" spans="1:16" ht="21" customHeight="1">
      <c r="A115" s="80" t="s">
        <v>206</v>
      </c>
      <c r="B115" s="116"/>
      <c r="C115" s="117"/>
      <c r="D115" s="117"/>
      <c r="E115" s="117"/>
      <c r="F115" s="142"/>
      <c r="G115" s="65"/>
      <c r="H115" s="68"/>
      <c r="I115" s="67"/>
      <c r="J115" s="72"/>
      <c r="K115" s="69"/>
      <c r="L115" s="19"/>
      <c r="M115" s="19"/>
      <c r="N115" s="19"/>
      <c r="O115" s="19"/>
      <c r="P115" s="9"/>
    </row>
    <row r="116" spans="1:16" ht="21" customHeight="1">
      <c r="A116" s="119" t="s">
        <v>207</v>
      </c>
      <c r="B116" s="116"/>
      <c r="C116" s="117"/>
      <c r="D116" s="117"/>
      <c r="E116" s="117"/>
      <c r="F116" s="142"/>
      <c r="G116" s="65"/>
      <c r="H116" s="68"/>
      <c r="I116" s="67"/>
      <c r="J116" s="72"/>
      <c r="K116" s="69"/>
      <c r="L116" s="19"/>
      <c r="M116" s="19"/>
      <c r="N116" s="19"/>
      <c r="O116" s="19"/>
      <c r="P116" s="9"/>
    </row>
    <row r="117" spans="1:16" ht="0.75" customHeight="1">
      <c r="A117" s="93"/>
      <c r="B117" s="116"/>
      <c r="C117" s="117"/>
      <c r="D117" s="117"/>
      <c r="E117" s="117"/>
      <c r="F117" s="142"/>
      <c r="G117" s="65"/>
      <c r="H117" s="68"/>
      <c r="I117" s="67"/>
      <c r="J117" s="72"/>
      <c r="K117" s="69"/>
      <c r="L117" s="19"/>
      <c r="M117" s="19"/>
      <c r="N117" s="19"/>
      <c r="O117" s="19"/>
      <c r="P117" s="9"/>
    </row>
    <row r="118" spans="1:16" ht="22.5" customHeight="1">
      <c r="A118" s="93" t="s">
        <v>208</v>
      </c>
      <c r="B118" s="116"/>
      <c r="C118" s="117"/>
      <c r="D118" s="117"/>
      <c r="E118" s="117"/>
      <c r="F118" s="142"/>
      <c r="G118" s="65"/>
      <c r="H118" s="68"/>
      <c r="I118" s="67"/>
      <c r="J118" s="72"/>
      <c r="K118" s="69"/>
      <c r="L118" s="19"/>
      <c r="M118" s="19"/>
      <c r="N118" s="19"/>
      <c r="O118" s="19"/>
      <c r="P118" s="9"/>
    </row>
    <row r="119" spans="1:16" ht="3" customHeight="1">
      <c r="A119" s="93"/>
      <c r="B119" s="116"/>
      <c r="C119" s="117"/>
      <c r="D119" s="117"/>
      <c r="E119" s="117"/>
      <c r="F119" s="142"/>
      <c r="G119" s="65"/>
      <c r="H119" s="68"/>
      <c r="I119" s="67"/>
      <c r="J119" s="72"/>
      <c r="K119" s="69"/>
      <c r="L119" s="19"/>
      <c r="M119" s="19"/>
      <c r="N119" s="19"/>
      <c r="O119" s="19"/>
      <c r="P119" s="9"/>
    </row>
    <row r="120" spans="1:16" ht="30.75" customHeight="1">
      <c r="A120" s="62" t="s">
        <v>209</v>
      </c>
      <c r="B120" s="116"/>
      <c r="C120" s="117" t="s">
        <v>18</v>
      </c>
      <c r="D120" s="117" t="s">
        <v>168</v>
      </c>
      <c r="E120" s="117" t="s">
        <v>279</v>
      </c>
      <c r="F120" s="142" t="s">
        <v>189</v>
      </c>
      <c r="G120" s="65">
        <v>34.1</v>
      </c>
      <c r="H120" s="68"/>
      <c r="I120" s="67">
        <v>23.1</v>
      </c>
      <c r="J120" s="72">
        <f>I120/G120*100</f>
        <v>67.74193548387098</v>
      </c>
      <c r="K120" s="69"/>
      <c r="L120" s="19"/>
      <c r="M120" s="19"/>
      <c r="N120" s="19"/>
      <c r="O120" s="19"/>
      <c r="P120" s="9"/>
    </row>
    <row r="121" spans="1:16" ht="30.75" customHeight="1">
      <c r="A121" s="80" t="s">
        <v>278</v>
      </c>
      <c r="B121" s="116"/>
      <c r="C121" s="117"/>
      <c r="D121" s="117"/>
      <c r="E121" s="117"/>
      <c r="F121" s="142"/>
      <c r="G121" s="65"/>
      <c r="H121" s="68"/>
      <c r="I121" s="67"/>
      <c r="J121" s="72"/>
      <c r="K121" s="69"/>
      <c r="L121" s="19"/>
      <c r="M121" s="19"/>
      <c r="N121" s="19"/>
      <c r="O121" s="19"/>
      <c r="P121" s="9"/>
    </row>
    <row r="122" spans="1:16" ht="30.75" customHeight="1">
      <c r="A122" s="80" t="s">
        <v>206</v>
      </c>
      <c r="B122" s="116"/>
      <c r="C122" s="117"/>
      <c r="D122" s="117"/>
      <c r="E122" s="117"/>
      <c r="F122" s="142"/>
      <c r="G122" s="65"/>
      <c r="H122" s="68"/>
      <c r="I122" s="67"/>
      <c r="J122" s="72"/>
      <c r="K122" s="69"/>
      <c r="L122" s="19"/>
      <c r="M122" s="19"/>
      <c r="N122" s="19"/>
      <c r="O122" s="19"/>
      <c r="P122" s="9"/>
    </row>
    <row r="123" spans="1:16" ht="30.75" customHeight="1">
      <c r="A123" s="119" t="s">
        <v>207</v>
      </c>
      <c r="B123" s="116"/>
      <c r="C123" s="117"/>
      <c r="D123" s="117"/>
      <c r="E123" s="117"/>
      <c r="F123" s="142"/>
      <c r="G123" s="65"/>
      <c r="H123" s="68"/>
      <c r="I123" s="67"/>
      <c r="J123" s="72"/>
      <c r="K123" s="69"/>
      <c r="L123" s="19"/>
      <c r="M123" s="19"/>
      <c r="N123" s="19"/>
      <c r="O123" s="19"/>
      <c r="P123" s="9"/>
    </row>
    <row r="124" spans="1:16" ht="30.75" customHeight="1">
      <c r="A124" s="93" t="s">
        <v>208</v>
      </c>
      <c r="B124" s="116"/>
      <c r="C124" s="117"/>
      <c r="D124" s="117"/>
      <c r="E124" s="117"/>
      <c r="F124" s="142"/>
      <c r="G124" s="65"/>
      <c r="H124" s="68"/>
      <c r="I124" s="67"/>
      <c r="J124" s="72"/>
      <c r="K124" s="69"/>
      <c r="L124" s="19"/>
      <c r="M124" s="19"/>
      <c r="N124" s="19"/>
      <c r="O124" s="19"/>
      <c r="P124" s="9"/>
    </row>
    <row r="125" spans="1:16" ht="30.75" customHeight="1">
      <c r="A125" s="62" t="s">
        <v>209</v>
      </c>
      <c r="B125" s="116"/>
      <c r="C125" s="117" t="s">
        <v>18</v>
      </c>
      <c r="D125" s="117" t="s">
        <v>168</v>
      </c>
      <c r="E125" s="117" t="s">
        <v>302</v>
      </c>
      <c r="F125" s="142" t="s">
        <v>189</v>
      </c>
      <c r="G125" s="65">
        <v>4.7</v>
      </c>
      <c r="H125" s="68"/>
      <c r="I125" s="67">
        <v>4.7</v>
      </c>
      <c r="J125" s="72"/>
      <c r="K125" s="69"/>
      <c r="L125" s="19"/>
      <c r="M125" s="19"/>
      <c r="N125" s="19"/>
      <c r="O125" s="19"/>
      <c r="P125" s="9"/>
    </row>
    <row r="126" spans="1:16" s="17" customFormat="1" ht="16.5" customHeight="1">
      <c r="A126" s="103" t="s">
        <v>70</v>
      </c>
      <c r="B126" s="53"/>
      <c r="C126" s="5" t="s">
        <v>22</v>
      </c>
      <c r="D126" s="5"/>
      <c r="E126" s="5"/>
      <c r="F126" s="5"/>
      <c r="G126" s="54">
        <f>G127</f>
        <v>173.5</v>
      </c>
      <c r="H126" s="68"/>
      <c r="I126" s="56">
        <f>I127</f>
        <v>173.5</v>
      </c>
      <c r="J126" s="72">
        <f>I126/G126*100</f>
        <v>100</v>
      </c>
      <c r="K126" s="94"/>
      <c r="L126" s="95"/>
      <c r="M126" s="95"/>
      <c r="N126" s="95"/>
      <c r="O126" s="95"/>
      <c r="P126" s="16"/>
    </row>
    <row r="127" spans="1:16" ht="36" customHeight="1">
      <c r="A127" s="93" t="s">
        <v>71</v>
      </c>
      <c r="B127" s="62"/>
      <c r="C127" s="64" t="s">
        <v>22</v>
      </c>
      <c r="D127" s="64" t="s">
        <v>72</v>
      </c>
      <c r="E127" s="64"/>
      <c r="F127" s="64"/>
      <c r="G127" s="65">
        <f>G129</f>
        <v>173.5</v>
      </c>
      <c r="H127" s="68"/>
      <c r="I127" s="67">
        <f>I129</f>
        <v>173.5</v>
      </c>
      <c r="J127" s="72">
        <f>I127/G127*100</f>
        <v>100</v>
      </c>
      <c r="K127" s="69"/>
      <c r="L127" s="19"/>
      <c r="M127" s="19"/>
      <c r="N127" s="19"/>
      <c r="O127" s="19"/>
      <c r="P127" s="9"/>
    </row>
    <row r="128" spans="1:16" ht="14.25" customHeight="1">
      <c r="A128" s="93" t="s">
        <v>23</v>
      </c>
      <c r="B128" s="62"/>
      <c r="C128" s="64"/>
      <c r="D128" s="64"/>
      <c r="E128" s="64"/>
      <c r="F128" s="64"/>
      <c r="G128" s="65"/>
      <c r="H128" s="68"/>
      <c r="I128" s="67"/>
      <c r="J128" s="72"/>
      <c r="K128" s="69"/>
      <c r="L128" s="19"/>
      <c r="M128" s="19"/>
      <c r="N128" s="19"/>
      <c r="O128" s="19"/>
      <c r="P128" s="9"/>
    </row>
    <row r="129" spans="1:16" ht="14.25" customHeight="1">
      <c r="A129" s="93" t="s">
        <v>73</v>
      </c>
      <c r="B129" s="62"/>
      <c r="C129" s="64" t="s">
        <v>22</v>
      </c>
      <c r="D129" s="64" t="s">
        <v>72</v>
      </c>
      <c r="E129" s="64" t="s">
        <v>56</v>
      </c>
      <c r="F129" s="64"/>
      <c r="G129" s="65">
        <f>G131</f>
        <v>173.5</v>
      </c>
      <c r="H129" s="68"/>
      <c r="I129" s="67">
        <f>I131</f>
        <v>173.5</v>
      </c>
      <c r="J129" s="72">
        <f>I129/G129*100</f>
        <v>100</v>
      </c>
      <c r="K129" s="69"/>
      <c r="L129" s="19"/>
      <c r="M129" s="19"/>
      <c r="N129" s="19"/>
      <c r="O129" s="19"/>
      <c r="P129" s="9"/>
    </row>
    <row r="130" spans="1:16" ht="14.25" customHeight="1">
      <c r="A130" s="93" t="s">
        <v>74</v>
      </c>
      <c r="B130" s="62"/>
      <c r="C130" s="64"/>
      <c r="D130" s="64"/>
      <c r="E130" s="64"/>
      <c r="F130" s="64"/>
      <c r="G130" s="65"/>
      <c r="H130" s="68"/>
      <c r="I130" s="67"/>
      <c r="J130" s="72"/>
      <c r="K130" s="69"/>
      <c r="L130" s="19"/>
      <c r="M130" s="19"/>
      <c r="N130" s="19"/>
      <c r="O130" s="19"/>
      <c r="P130" s="9"/>
    </row>
    <row r="131" spans="1:16" ht="14.25" customHeight="1">
      <c r="A131" s="93" t="s">
        <v>75</v>
      </c>
      <c r="B131" s="62"/>
      <c r="C131" s="64" t="s">
        <v>22</v>
      </c>
      <c r="D131" s="64" t="s">
        <v>72</v>
      </c>
      <c r="E131" s="64" t="s">
        <v>76</v>
      </c>
      <c r="F131" s="64"/>
      <c r="G131" s="65">
        <f>G132+G134</f>
        <v>173.5</v>
      </c>
      <c r="H131" s="68"/>
      <c r="I131" s="65">
        <f>I132+I134</f>
        <v>173.5</v>
      </c>
      <c r="J131" s="72">
        <f>I131/G131*100</f>
        <v>100</v>
      </c>
      <c r="K131" s="69"/>
      <c r="L131" s="19"/>
      <c r="M131" s="19"/>
      <c r="N131" s="19"/>
      <c r="O131" s="19"/>
      <c r="P131" s="9"/>
    </row>
    <row r="132" spans="1:16" ht="14.25" customHeight="1">
      <c r="A132" s="80" t="s">
        <v>180</v>
      </c>
      <c r="B132" s="62"/>
      <c r="C132" s="3" t="s">
        <v>22</v>
      </c>
      <c r="D132" s="3" t="s">
        <v>72</v>
      </c>
      <c r="E132" s="3" t="s">
        <v>76</v>
      </c>
      <c r="G132" s="160">
        <v>159</v>
      </c>
      <c r="H132" s="68"/>
      <c r="I132" s="67">
        <v>159</v>
      </c>
      <c r="J132" s="72"/>
      <c r="K132" s="69"/>
      <c r="L132" s="19"/>
      <c r="M132" s="19"/>
      <c r="N132" s="19"/>
      <c r="O132" s="19"/>
      <c r="P132" s="9"/>
    </row>
    <row r="133" spans="1:16" ht="14.25" customHeight="1">
      <c r="A133" s="62" t="s">
        <v>187</v>
      </c>
      <c r="B133" s="62"/>
      <c r="G133" s="129"/>
      <c r="H133" s="68"/>
      <c r="I133" s="67"/>
      <c r="J133" s="72"/>
      <c r="K133" s="69"/>
      <c r="L133" s="19"/>
      <c r="M133" s="19"/>
      <c r="N133" s="19"/>
      <c r="O133" s="19"/>
      <c r="P133" s="9"/>
    </row>
    <row r="134" spans="1:16" ht="14.25" customHeight="1">
      <c r="A134" s="80" t="s">
        <v>188</v>
      </c>
      <c r="B134" s="62"/>
      <c r="C134" s="3" t="s">
        <v>22</v>
      </c>
      <c r="D134" s="3" t="s">
        <v>72</v>
      </c>
      <c r="E134" s="3" t="s">
        <v>77</v>
      </c>
      <c r="F134" s="3" t="s">
        <v>189</v>
      </c>
      <c r="G134" s="160">
        <v>14.5</v>
      </c>
      <c r="H134" s="68"/>
      <c r="I134" s="67">
        <v>14.5</v>
      </c>
      <c r="J134" s="72">
        <f>I134/G134*100</f>
        <v>100</v>
      </c>
      <c r="K134" s="69"/>
      <c r="L134" s="19"/>
      <c r="M134" s="19"/>
      <c r="N134" s="19"/>
      <c r="O134" s="19"/>
      <c r="P134" s="9"/>
    </row>
    <row r="135" spans="1:16" s="60" customFormat="1" ht="14.25" customHeight="1">
      <c r="A135" s="52" t="s">
        <v>78</v>
      </c>
      <c r="B135" s="53"/>
      <c r="C135" s="5"/>
      <c r="D135" s="5"/>
      <c r="E135" s="5"/>
      <c r="F135" s="5"/>
      <c r="G135" s="54"/>
      <c r="H135" s="96"/>
      <c r="I135" s="56"/>
      <c r="J135" s="72"/>
      <c r="K135" s="97"/>
      <c r="L135" s="59"/>
      <c r="M135" s="59"/>
      <c r="N135" s="59"/>
      <c r="O135" s="59"/>
      <c r="P135" s="59"/>
    </row>
    <row r="136" spans="1:16" s="60" customFormat="1" ht="17.25" customHeight="1">
      <c r="A136" s="52" t="s">
        <v>79</v>
      </c>
      <c r="B136" s="53"/>
      <c r="C136" s="5" t="s">
        <v>72</v>
      </c>
      <c r="D136" s="5"/>
      <c r="E136" s="5"/>
      <c r="F136" s="5"/>
      <c r="G136" s="54">
        <f>G137</f>
        <v>74</v>
      </c>
      <c r="H136" s="55" t="e">
        <f>#REF!+#REF!+H137+#REF!</f>
        <v>#REF!</v>
      </c>
      <c r="I136" s="56">
        <f>I137</f>
        <v>73.3</v>
      </c>
      <c r="J136" s="72">
        <f>I136/G136*100</f>
        <v>99.05405405405405</v>
      </c>
      <c r="K136" s="58"/>
      <c r="L136" s="11"/>
      <c r="M136" s="11"/>
      <c r="N136" s="11"/>
      <c r="O136" s="11"/>
      <c r="P136" s="59"/>
    </row>
    <row r="137" spans="1:16" ht="14.25" customHeight="1">
      <c r="A137" s="91" t="s">
        <v>80</v>
      </c>
      <c r="B137" s="76"/>
      <c r="C137" s="5" t="str">
        <f>C$136</f>
        <v>03</v>
      </c>
      <c r="D137" s="5" t="s">
        <v>81</v>
      </c>
      <c r="E137" s="5"/>
      <c r="F137" s="5"/>
      <c r="G137" s="54">
        <f>G138</f>
        <v>74</v>
      </c>
      <c r="H137" s="55" t="e">
        <f>#REF!+H138+#REF!</f>
        <v>#REF!</v>
      </c>
      <c r="I137" s="56">
        <f>I138</f>
        <v>73.3</v>
      </c>
      <c r="J137" s="72">
        <f>I137/G137*100</f>
        <v>99.05405405405405</v>
      </c>
      <c r="K137" s="30"/>
      <c r="L137" s="31"/>
      <c r="M137" s="31"/>
      <c r="N137" s="31"/>
      <c r="O137" s="31"/>
      <c r="P137" s="9"/>
    </row>
    <row r="138" spans="1:16" ht="14.25" customHeight="1">
      <c r="A138" s="75" t="s">
        <v>82</v>
      </c>
      <c r="B138" s="62"/>
      <c r="C138" s="64" t="str">
        <f>C$136</f>
        <v>03</v>
      </c>
      <c r="D138" s="64" t="str">
        <f>D137</f>
        <v>10</v>
      </c>
      <c r="E138" s="64" t="s">
        <v>83</v>
      </c>
      <c r="F138" s="64"/>
      <c r="G138" s="65">
        <f>G140</f>
        <v>74</v>
      </c>
      <c r="H138" s="66">
        <f>H140</f>
        <v>238496</v>
      </c>
      <c r="I138" s="67">
        <f>I140</f>
        <v>73.3</v>
      </c>
      <c r="J138" s="72">
        <f>I138/G138*100</f>
        <v>99.05405405405405</v>
      </c>
      <c r="K138" s="69"/>
      <c r="L138" s="19"/>
      <c r="M138" s="19"/>
      <c r="N138" s="19"/>
      <c r="O138" s="19"/>
      <c r="P138" s="9"/>
    </row>
    <row r="139" spans="1:16" ht="14.25" customHeight="1">
      <c r="A139" s="75" t="s">
        <v>84</v>
      </c>
      <c r="B139" s="62"/>
      <c r="C139" s="64"/>
      <c r="D139" s="64"/>
      <c r="E139" s="64"/>
      <c r="F139" s="64"/>
      <c r="G139" s="65"/>
      <c r="H139" s="66"/>
      <c r="I139" s="67"/>
      <c r="J139" s="72"/>
      <c r="K139" s="69"/>
      <c r="L139" s="19"/>
      <c r="M139" s="19"/>
      <c r="N139" s="19"/>
      <c r="O139" s="19"/>
      <c r="P139" s="9"/>
    </row>
    <row r="140" spans="1:16" ht="15" customHeight="1">
      <c r="A140" s="75" t="s">
        <v>85</v>
      </c>
      <c r="B140" s="62"/>
      <c r="C140" s="64" t="str">
        <f>C$136</f>
        <v>03</v>
      </c>
      <c r="D140" s="64" t="str">
        <f>D137</f>
        <v>10</v>
      </c>
      <c r="E140" s="64" t="s">
        <v>86</v>
      </c>
      <c r="F140" s="64"/>
      <c r="G140" s="65">
        <f>G142</f>
        <v>74</v>
      </c>
      <c r="H140" s="66">
        <f>H142</f>
        <v>238496</v>
      </c>
      <c r="I140" s="67">
        <f>I142</f>
        <v>73.3</v>
      </c>
      <c r="J140" s="72">
        <f>I140/G140*100</f>
        <v>99.05405405405405</v>
      </c>
      <c r="K140" s="69"/>
      <c r="L140" s="19"/>
      <c r="M140" s="19"/>
      <c r="N140" s="19"/>
      <c r="O140" s="19"/>
      <c r="P140" s="9"/>
    </row>
    <row r="141" spans="1:16" ht="14.25" customHeight="1">
      <c r="A141" s="62" t="s">
        <v>187</v>
      </c>
      <c r="B141" s="62"/>
      <c r="C141" s="64"/>
      <c r="D141" s="64"/>
      <c r="E141" s="64"/>
      <c r="F141" s="64"/>
      <c r="G141" s="65"/>
      <c r="H141" s="68"/>
      <c r="I141" s="67"/>
      <c r="J141" s="72"/>
      <c r="K141" s="69"/>
      <c r="L141" s="19"/>
      <c r="M141" s="19"/>
      <c r="N141" s="19"/>
      <c r="O141" s="19"/>
      <c r="P141" s="9"/>
    </row>
    <row r="142" spans="1:16" ht="14.25" customHeight="1">
      <c r="A142" s="80" t="s">
        <v>194</v>
      </c>
      <c r="B142" s="62"/>
      <c r="C142" s="64" t="str">
        <f>C$136</f>
        <v>03</v>
      </c>
      <c r="D142" s="64" t="str">
        <f>D137</f>
        <v>10</v>
      </c>
      <c r="E142" s="64" t="str">
        <f>E140</f>
        <v>202 67 00</v>
      </c>
      <c r="F142" s="64"/>
      <c r="G142" s="65">
        <v>74</v>
      </c>
      <c r="H142" s="68">
        <f>24567+213947-18</f>
        <v>238496</v>
      </c>
      <c r="I142" s="67">
        <v>73.3</v>
      </c>
      <c r="J142" s="72">
        <f aca="true" t="shared" si="1" ref="J142:J171">I142/G142*100</f>
        <v>99.05405405405405</v>
      </c>
      <c r="K142" s="69"/>
      <c r="L142" s="19"/>
      <c r="M142" s="19"/>
      <c r="N142" s="19"/>
      <c r="O142" s="19"/>
      <c r="P142" s="9"/>
    </row>
    <row r="143" spans="1:16" ht="14.25" customHeight="1" hidden="1">
      <c r="A143" s="98" t="s">
        <v>87</v>
      </c>
      <c r="B143" s="62"/>
      <c r="C143" s="64"/>
      <c r="D143" s="64"/>
      <c r="E143" s="64"/>
      <c r="F143" s="64"/>
      <c r="G143" s="65"/>
      <c r="H143" s="68"/>
      <c r="I143" s="67"/>
      <c r="J143" s="72" t="e">
        <f t="shared" si="1"/>
        <v>#DIV/0!</v>
      </c>
      <c r="K143" s="69"/>
      <c r="L143" s="19"/>
      <c r="M143" s="19"/>
      <c r="N143" s="19"/>
      <c r="O143" s="19"/>
      <c r="P143" s="9"/>
    </row>
    <row r="144" spans="1:16" ht="14.25" customHeight="1" hidden="1">
      <c r="A144" s="98" t="s">
        <v>88</v>
      </c>
      <c r="B144" s="62"/>
      <c r="C144" s="64"/>
      <c r="D144" s="64"/>
      <c r="E144" s="64"/>
      <c r="F144" s="64"/>
      <c r="G144" s="65"/>
      <c r="H144" s="68"/>
      <c r="I144" s="67"/>
      <c r="J144" s="72" t="e">
        <f t="shared" si="1"/>
        <v>#DIV/0!</v>
      </c>
      <c r="K144" s="69"/>
      <c r="L144" s="19"/>
      <c r="M144" s="19"/>
      <c r="N144" s="19"/>
      <c r="O144" s="19"/>
      <c r="P144" s="9"/>
    </row>
    <row r="145" spans="1:16" ht="14.25" customHeight="1" hidden="1">
      <c r="A145" s="98" t="s">
        <v>89</v>
      </c>
      <c r="B145" s="62"/>
      <c r="C145" s="64" t="e">
        <f>#REF!</f>
        <v>#REF!</v>
      </c>
      <c r="D145" s="64" t="e">
        <f>#REF!</f>
        <v>#REF!</v>
      </c>
      <c r="E145" s="64" t="e">
        <f>#REF!</f>
        <v>#REF!</v>
      </c>
      <c r="F145" s="64" t="s">
        <v>90</v>
      </c>
      <c r="G145" s="65"/>
      <c r="H145" s="68"/>
      <c r="I145" s="67"/>
      <c r="J145" s="72" t="e">
        <f t="shared" si="1"/>
        <v>#DIV/0!</v>
      </c>
      <c r="K145" s="69"/>
      <c r="L145" s="19"/>
      <c r="M145" s="19"/>
      <c r="N145" s="19"/>
      <c r="O145" s="19"/>
      <c r="P145" s="9"/>
    </row>
    <row r="146" spans="1:16" ht="14.25" customHeight="1" hidden="1">
      <c r="A146" s="98" t="s">
        <v>87</v>
      </c>
      <c r="B146" s="62"/>
      <c r="C146" s="64"/>
      <c r="D146" s="64"/>
      <c r="E146" s="64"/>
      <c r="F146" s="64"/>
      <c r="G146" s="65"/>
      <c r="H146" s="68"/>
      <c r="I146" s="67"/>
      <c r="J146" s="72" t="e">
        <f t="shared" si="1"/>
        <v>#DIV/0!</v>
      </c>
      <c r="K146" s="69"/>
      <c r="L146" s="19"/>
      <c r="M146" s="19"/>
      <c r="N146" s="19"/>
      <c r="O146" s="19"/>
      <c r="P146" s="9"/>
    </row>
    <row r="147" spans="1:16" ht="14.25" customHeight="1" hidden="1">
      <c r="A147" s="98" t="s">
        <v>88</v>
      </c>
      <c r="B147" s="62"/>
      <c r="C147" s="64"/>
      <c r="D147" s="64"/>
      <c r="E147" s="64"/>
      <c r="F147" s="64"/>
      <c r="G147" s="65"/>
      <c r="H147" s="68"/>
      <c r="I147" s="67"/>
      <c r="J147" s="72" t="e">
        <f t="shared" si="1"/>
        <v>#DIV/0!</v>
      </c>
      <c r="K147" s="69"/>
      <c r="L147" s="19"/>
      <c r="M147" s="19"/>
      <c r="N147" s="19"/>
      <c r="O147" s="19"/>
      <c r="P147" s="9"/>
    </row>
    <row r="148" spans="1:16" ht="14.25" customHeight="1" hidden="1">
      <c r="A148" s="98" t="s">
        <v>91</v>
      </c>
      <c r="B148" s="62"/>
      <c r="C148" s="64"/>
      <c r="D148" s="64"/>
      <c r="E148" s="64"/>
      <c r="F148" s="64"/>
      <c r="G148" s="65"/>
      <c r="H148" s="68"/>
      <c r="I148" s="67"/>
      <c r="J148" s="72" t="e">
        <f t="shared" si="1"/>
        <v>#DIV/0!</v>
      </c>
      <c r="K148" s="69"/>
      <c r="L148" s="19"/>
      <c r="M148" s="19"/>
      <c r="N148" s="19"/>
      <c r="O148" s="19"/>
      <c r="P148" s="9"/>
    </row>
    <row r="149" spans="1:16" ht="14.25" customHeight="1" hidden="1">
      <c r="A149" s="98" t="s">
        <v>92</v>
      </c>
      <c r="B149" s="62"/>
      <c r="C149" s="64" t="e">
        <f>#REF!</f>
        <v>#REF!</v>
      </c>
      <c r="D149" s="64" t="e">
        <f>#REF!</f>
        <v>#REF!</v>
      </c>
      <c r="E149" s="64" t="e">
        <f>#REF!</f>
        <v>#REF!</v>
      </c>
      <c r="F149" s="64" t="s">
        <v>93</v>
      </c>
      <c r="G149" s="65"/>
      <c r="H149" s="68"/>
      <c r="I149" s="67"/>
      <c r="J149" s="72" t="e">
        <f t="shared" si="1"/>
        <v>#DIV/0!</v>
      </c>
      <c r="K149" s="69"/>
      <c r="L149" s="19"/>
      <c r="M149" s="19"/>
      <c r="N149" s="19"/>
      <c r="O149" s="19"/>
      <c r="P149" s="9"/>
    </row>
    <row r="150" spans="1:16" ht="14.25" customHeight="1" hidden="1">
      <c r="A150" s="98" t="s">
        <v>94</v>
      </c>
      <c r="B150" s="62"/>
      <c r="C150" s="64"/>
      <c r="D150" s="64"/>
      <c r="E150" s="64"/>
      <c r="F150" s="64"/>
      <c r="G150" s="65"/>
      <c r="H150" s="68"/>
      <c r="I150" s="67"/>
      <c r="J150" s="72" t="e">
        <f t="shared" si="1"/>
        <v>#DIV/0!</v>
      </c>
      <c r="K150" s="69"/>
      <c r="L150" s="19"/>
      <c r="M150" s="19"/>
      <c r="N150" s="19"/>
      <c r="O150" s="19"/>
      <c r="P150" s="9"/>
    </row>
    <row r="151" spans="1:16" ht="14.25" customHeight="1" hidden="1">
      <c r="A151" s="98" t="s">
        <v>95</v>
      </c>
      <c r="B151" s="62"/>
      <c r="C151" s="64"/>
      <c r="D151" s="64"/>
      <c r="E151" s="64"/>
      <c r="F151" s="64"/>
      <c r="G151" s="65"/>
      <c r="H151" s="68"/>
      <c r="I151" s="67"/>
      <c r="J151" s="72" t="e">
        <f t="shared" si="1"/>
        <v>#DIV/0!</v>
      </c>
      <c r="K151" s="69"/>
      <c r="L151" s="19"/>
      <c r="M151" s="19"/>
      <c r="N151" s="19"/>
      <c r="O151" s="19"/>
      <c r="P151" s="9"/>
    </row>
    <row r="152" spans="1:16" ht="14.25" customHeight="1" hidden="1">
      <c r="A152" s="98" t="s">
        <v>96</v>
      </c>
      <c r="B152" s="62"/>
      <c r="C152" s="64" t="e">
        <f>#REF!</f>
        <v>#REF!</v>
      </c>
      <c r="D152" s="64" t="e">
        <f>#REF!</f>
        <v>#REF!</v>
      </c>
      <c r="E152" s="64" t="e">
        <f>#REF!</f>
        <v>#REF!</v>
      </c>
      <c r="F152" s="64" t="s">
        <v>97</v>
      </c>
      <c r="G152" s="65"/>
      <c r="H152" s="68"/>
      <c r="I152" s="67"/>
      <c r="J152" s="72" t="e">
        <f t="shared" si="1"/>
        <v>#DIV/0!</v>
      </c>
      <c r="K152" s="69"/>
      <c r="L152" s="19"/>
      <c r="M152" s="19"/>
      <c r="N152" s="19"/>
      <c r="O152" s="19"/>
      <c r="P152" s="9"/>
    </row>
    <row r="153" spans="1:16" ht="14.25" customHeight="1" hidden="1">
      <c r="A153" s="98" t="s">
        <v>98</v>
      </c>
      <c r="B153" s="62"/>
      <c r="C153" s="64"/>
      <c r="D153" s="64"/>
      <c r="E153" s="64"/>
      <c r="F153" s="64"/>
      <c r="G153" s="65"/>
      <c r="H153" s="68"/>
      <c r="I153" s="67"/>
      <c r="J153" s="72" t="e">
        <f t="shared" si="1"/>
        <v>#DIV/0!</v>
      </c>
      <c r="K153" s="69"/>
      <c r="L153" s="19"/>
      <c r="M153" s="19"/>
      <c r="N153" s="19"/>
      <c r="O153" s="19"/>
      <c r="P153" s="9"/>
    </row>
    <row r="154" spans="1:16" ht="14.25" customHeight="1" hidden="1">
      <c r="A154" s="98" t="s">
        <v>99</v>
      </c>
      <c r="B154" s="62"/>
      <c r="C154" s="64"/>
      <c r="D154" s="64"/>
      <c r="E154" s="64"/>
      <c r="F154" s="64"/>
      <c r="G154" s="65"/>
      <c r="H154" s="68"/>
      <c r="I154" s="67"/>
      <c r="J154" s="72" t="e">
        <f t="shared" si="1"/>
        <v>#DIV/0!</v>
      </c>
      <c r="K154" s="69"/>
      <c r="L154" s="19"/>
      <c r="M154" s="19"/>
      <c r="N154" s="19"/>
      <c r="O154" s="19"/>
      <c r="P154" s="9"/>
    </row>
    <row r="155" spans="1:16" ht="14.25" customHeight="1" hidden="1">
      <c r="A155" s="98" t="s">
        <v>100</v>
      </c>
      <c r="B155" s="62"/>
      <c r="C155" s="64"/>
      <c r="D155" s="64"/>
      <c r="E155" s="64"/>
      <c r="F155" s="64"/>
      <c r="G155" s="65"/>
      <c r="H155" s="68"/>
      <c r="I155" s="67"/>
      <c r="J155" s="72" t="e">
        <f t="shared" si="1"/>
        <v>#DIV/0!</v>
      </c>
      <c r="K155" s="69"/>
      <c r="L155" s="19"/>
      <c r="M155" s="19"/>
      <c r="N155" s="19"/>
      <c r="O155" s="19"/>
      <c r="P155" s="9"/>
    </row>
    <row r="156" spans="1:16" ht="14.25" customHeight="1" hidden="1">
      <c r="A156" s="98" t="s">
        <v>101</v>
      </c>
      <c r="B156" s="62"/>
      <c r="C156" s="64" t="e">
        <f>#REF!</f>
        <v>#REF!</v>
      </c>
      <c r="D156" s="64" t="e">
        <f>#REF!</f>
        <v>#REF!</v>
      </c>
      <c r="E156" s="64" t="e">
        <f>#REF!</f>
        <v>#REF!</v>
      </c>
      <c r="F156" s="64" t="s">
        <v>90</v>
      </c>
      <c r="G156" s="65"/>
      <c r="H156" s="68"/>
      <c r="I156" s="67"/>
      <c r="J156" s="72" t="e">
        <f t="shared" si="1"/>
        <v>#DIV/0!</v>
      </c>
      <c r="K156" s="69"/>
      <c r="L156" s="19"/>
      <c r="M156" s="19"/>
      <c r="N156" s="19"/>
      <c r="O156" s="19"/>
      <c r="P156" s="9"/>
    </row>
    <row r="157" spans="1:16" ht="14.25" customHeight="1" hidden="1">
      <c r="A157" s="98" t="s">
        <v>98</v>
      </c>
      <c r="B157" s="62"/>
      <c r="C157" s="64"/>
      <c r="D157" s="64"/>
      <c r="E157" s="64"/>
      <c r="F157" s="64"/>
      <c r="G157" s="65"/>
      <c r="H157" s="68"/>
      <c r="I157" s="67"/>
      <c r="J157" s="72" t="e">
        <f t="shared" si="1"/>
        <v>#DIV/0!</v>
      </c>
      <c r="K157" s="69"/>
      <c r="L157" s="19"/>
      <c r="M157" s="19"/>
      <c r="N157" s="19"/>
      <c r="O157" s="19"/>
      <c r="P157" s="9"/>
    </row>
    <row r="158" spans="1:16" ht="14.25" customHeight="1" hidden="1">
      <c r="A158" s="98" t="s">
        <v>102</v>
      </c>
      <c r="B158" s="62"/>
      <c r="C158" s="64"/>
      <c r="D158" s="64"/>
      <c r="E158" s="64"/>
      <c r="F158" s="64"/>
      <c r="G158" s="65"/>
      <c r="H158" s="68"/>
      <c r="I158" s="67"/>
      <c r="J158" s="72" t="e">
        <f t="shared" si="1"/>
        <v>#DIV/0!</v>
      </c>
      <c r="K158" s="69"/>
      <c r="L158" s="19"/>
      <c r="M158" s="19"/>
      <c r="N158" s="19"/>
      <c r="O158" s="19"/>
      <c r="P158" s="9"/>
    </row>
    <row r="159" spans="1:16" ht="14.25" customHeight="1" hidden="1">
      <c r="A159" s="98" t="s">
        <v>103</v>
      </c>
      <c r="B159" s="62"/>
      <c r="C159" s="64"/>
      <c r="D159" s="64"/>
      <c r="E159" s="64"/>
      <c r="F159" s="64"/>
      <c r="G159" s="65"/>
      <c r="H159" s="68"/>
      <c r="I159" s="67"/>
      <c r="J159" s="72" t="e">
        <f t="shared" si="1"/>
        <v>#DIV/0!</v>
      </c>
      <c r="K159" s="69"/>
      <c r="L159" s="19"/>
      <c r="M159" s="19"/>
      <c r="N159" s="19"/>
      <c r="O159" s="19"/>
      <c r="P159" s="9"/>
    </row>
    <row r="160" spans="1:16" ht="14.25" customHeight="1" hidden="1">
      <c r="A160" s="98" t="s">
        <v>104</v>
      </c>
      <c r="B160" s="62"/>
      <c r="C160" s="64"/>
      <c r="D160" s="64"/>
      <c r="E160" s="64"/>
      <c r="F160" s="64"/>
      <c r="G160" s="65"/>
      <c r="H160" s="68"/>
      <c r="I160" s="67"/>
      <c r="J160" s="72" t="e">
        <f t="shared" si="1"/>
        <v>#DIV/0!</v>
      </c>
      <c r="K160" s="69"/>
      <c r="L160" s="19"/>
      <c r="M160" s="19"/>
      <c r="N160" s="19"/>
      <c r="O160" s="19"/>
      <c r="P160" s="9"/>
    </row>
    <row r="161" spans="1:16" ht="14.25" customHeight="1" hidden="1">
      <c r="A161" s="98" t="s">
        <v>105</v>
      </c>
      <c r="B161" s="62"/>
      <c r="C161" s="64"/>
      <c r="D161" s="64"/>
      <c r="E161" s="64"/>
      <c r="F161" s="64"/>
      <c r="G161" s="65"/>
      <c r="H161" s="68"/>
      <c r="I161" s="67"/>
      <c r="J161" s="72" t="e">
        <f t="shared" si="1"/>
        <v>#DIV/0!</v>
      </c>
      <c r="K161" s="69"/>
      <c r="L161" s="19"/>
      <c r="M161" s="19"/>
      <c r="N161" s="19"/>
      <c r="O161" s="19"/>
      <c r="P161" s="9"/>
    </row>
    <row r="162" spans="1:16" ht="14.25" customHeight="1" hidden="1">
      <c r="A162" s="98" t="s">
        <v>106</v>
      </c>
      <c r="B162" s="62"/>
      <c r="C162" s="64" t="e">
        <f>#REF!</f>
        <v>#REF!</v>
      </c>
      <c r="D162" s="64" t="e">
        <f>#REF!</f>
        <v>#REF!</v>
      </c>
      <c r="E162" s="64" t="e">
        <f>#REF!</f>
        <v>#REF!</v>
      </c>
      <c r="F162" s="64" t="s">
        <v>93</v>
      </c>
      <c r="G162" s="65"/>
      <c r="H162" s="68"/>
      <c r="I162" s="67"/>
      <c r="J162" s="72" t="e">
        <f t="shared" si="1"/>
        <v>#DIV/0!</v>
      </c>
      <c r="K162" s="69"/>
      <c r="L162" s="19"/>
      <c r="M162" s="19"/>
      <c r="N162" s="19"/>
      <c r="O162" s="19"/>
      <c r="P162" s="9"/>
    </row>
    <row r="163" spans="1:16" ht="14.25" customHeight="1" hidden="1">
      <c r="A163" s="98" t="s">
        <v>107</v>
      </c>
      <c r="B163" s="62"/>
      <c r="C163" s="64"/>
      <c r="D163" s="64"/>
      <c r="E163" s="64"/>
      <c r="F163" s="64"/>
      <c r="G163" s="65"/>
      <c r="H163" s="68"/>
      <c r="I163" s="67"/>
      <c r="J163" s="72" t="e">
        <f t="shared" si="1"/>
        <v>#DIV/0!</v>
      </c>
      <c r="K163" s="69"/>
      <c r="L163" s="19"/>
      <c r="M163" s="19"/>
      <c r="N163" s="19"/>
      <c r="O163" s="19"/>
      <c r="P163" s="9"/>
    </row>
    <row r="164" spans="1:16" ht="14.25" customHeight="1" hidden="1">
      <c r="A164" s="98" t="s">
        <v>108</v>
      </c>
      <c r="B164" s="62"/>
      <c r="C164" s="64" t="e">
        <f>#REF!</f>
        <v>#REF!</v>
      </c>
      <c r="D164" s="64" t="e">
        <f>#REF!</f>
        <v>#REF!</v>
      </c>
      <c r="E164" s="64" t="e">
        <f>#REF!</f>
        <v>#REF!</v>
      </c>
      <c r="F164" s="64" t="s">
        <v>109</v>
      </c>
      <c r="G164" s="65"/>
      <c r="H164" s="68"/>
      <c r="I164" s="67"/>
      <c r="J164" s="72" t="e">
        <f t="shared" si="1"/>
        <v>#DIV/0!</v>
      </c>
      <c r="K164" s="69"/>
      <c r="L164" s="19"/>
      <c r="M164" s="19"/>
      <c r="N164" s="19"/>
      <c r="O164" s="19"/>
      <c r="P164" s="9"/>
    </row>
    <row r="165" spans="1:16" ht="14.25" customHeight="1" hidden="1">
      <c r="A165" s="98" t="s">
        <v>110</v>
      </c>
      <c r="B165" s="62"/>
      <c r="C165" s="64"/>
      <c r="D165" s="64"/>
      <c r="E165" s="64"/>
      <c r="F165" s="64"/>
      <c r="G165" s="65"/>
      <c r="H165" s="68"/>
      <c r="I165" s="67"/>
      <c r="J165" s="72" t="e">
        <f t="shared" si="1"/>
        <v>#DIV/0!</v>
      </c>
      <c r="K165" s="69"/>
      <c r="L165" s="19"/>
      <c r="M165" s="19"/>
      <c r="N165" s="19"/>
      <c r="O165" s="19"/>
      <c r="P165" s="9"/>
    </row>
    <row r="166" spans="1:16" ht="14.25" customHeight="1" hidden="1">
      <c r="A166" s="98" t="s">
        <v>111</v>
      </c>
      <c r="B166" s="62"/>
      <c r="C166" s="64"/>
      <c r="D166" s="64"/>
      <c r="E166" s="64"/>
      <c r="F166" s="64"/>
      <c r="G166" s="65"/>
      <c r="H166" s="68"/>
      <c r="I166" s="67"/>
      <c r="J166" s="72" t="e">
        <f t="shared" si="1"/>
        <v>#DIV/0!</v>
      </c>
      <c r="K166" s="69"/>
      <c r="L166" s="19"/>
      <c r="M166" s="19"/>
      <c r="N166" s="19"/>
      <c r="O166" s="19"/>
      <c r="P166" s="9"/>
    </row>
    <row r="167" spans="1:16" ht="14.25" customHeight="1" hidden="1">
      <c r="A167" s="98" t="s">
        <v>112</v>
      </c>
      <c r="B167" s="62"/>
      <c r="C167" s="64"/>
      <c r="D167" s="64"/>
      <c r="E167" s="64"/>
      <c r="F167" s="64"/>
      <c r="G167" s="65"/>
      <c r="H167" s="68"/>
      <c r="I167" s="67"/>
      <c r="J167" s="72" t="e">
        <f t="shared" si="1"/>
        <v>#DIV/0!</v>
      </c>
      <c r="K167" s="69"/>
      <c r="L167" s="19"/>
      <c r="M167" s="19"/>
      <c r="N167" s="19"/>
      <c r="O167" s="19"/>
      <c r="P167" s="9"/>
    </row>
    <row r="168" spans="1:16" ht="14.25" customHeight="1" hidden="1">
      <c r="A168" s="98" t="s">
        <v>113</v>
      </c>
      <c r="B168" s="62"/>
      <c r="C168" s="64"/>
      <c r="D168" s="64"/>
      <c r="E168" s="64"/>
      <c r="F168" s="64"/>
      <c r="G168" s="65"/>
      <c r="H168" s="68"/>
      <c r="I168" s="67"/>
      <c r="J168" s="72" t="e">
        <f t="shared" si="1"/>
        <v>#DIV/0!</v>
      </c>
      <c r="K168" s="69"/>
      <c r="L168" s="19"/>
      <c r="M168" s="19"/>
      <c r="N168" s="19"/>
      <c r="O168" s="19"/>
      <c r="P168" s="9"/>
    </row>
    <row r="169" spans="1:16" ht="14.25" customHeight="1" hidden="1">
      <c r="A169" s="98" t="s">
        <v>114</v>
      </c>
      <c r="B169" s="62"/>
      <c r="C169" s="64"/>
      <c r="D169" s="64"/>
      <c r="E169" s="64"/>
      <c r="F169" s="64"/>
      <c r="G169" s="65"/>
      <c r="H169" s="68"/>
      <c r="I169" s="67"/>
      <c r="J169" s="72" t="e">
        <f t="shared" si="1"/>
        <v>#DIV/0!</v>
      </c>
      <c r="K169" s="69"/>
      <c r="L169" s="19"/>
      <c r="M169" s="19"/>
      <c r="N169" s="19"/>
      <c r="O169" s="19"/>
      <c r="P169" s="9"/>
    </row>
    <row r="170" spans="1:16" ht="14.25" customHeight="1" hidden="1">
      <c r="A170" s="98" t="s">
        <v>115</v>
      </c>
      <c r="B170" s="62"/>
      <c r="C170" s="64"/>
      <c r="D170" s="64"/>
      <c r="E170" s="64"/>
      <c r="F170" s="64"/>
      <c r="G170" s="65"/>
      <c r="H170" s="68"/>
      <c r="I170" s="67"/>
      <c r="J170" s="72" t="e">
        <f t="shared" si="1"/>
        <v>#DIV/0!</v>
      </c>
      <c r="K170" s="69"/>
      <c r="L170" s="19"/>
      <c r="M170" s="19"/>
      <c r="N170" s="19"/>
      <c r="O170" s="19"/>
      <c r="P170" s="9"/>
    </row>
    <row r="171" spans="1:16" ht="14.25" customHeight="1" hidden="1">
      <c r="A171" s="98" t="s">
        <v>116</v>
      </c>
      <c r="B171" s="62"/>
      <c r="C171" s="64" t="e">
        <f>#REF!</f>
        <v>#REF!</v>
      </c>
      <c r="D171" s="64" t="e">
        <f>#REF!</f>
        <v>#REF!</v>
      </c>
      <c r="E171" s="64" t="e">
        <f>#REF!</f>
        <v>#REF!</v>
      </c>
      <c r="F171" s="64" t="s">
        <v>117</v>
      </c>
      <c r="G171" s="65"/>
      <c r="H171" s="68"/>
      <c r="I171" s="67"/>
      <c r="J171" s="72" t="e">
        <f t="shared" si="1"/>
        <v>#DIV/0!</v>
      </c>
      <c r="K171" s="69"/>
      <c r="L171" s="19"/>
      <c r="M171" s="19"/>
      <c r="N171" s="19"/>
      <c r="O171" s="19"/>
      <c r="P171" s="9"/>
    </row>
    <row r="172" spans="1:16" ht="14.25" customHeight="1">
      <c r="A172" s="120" t="s">
        <v>169</v>
      </c>
      <c r="B172" s="62"/>
      <c r="C172" s="121"/>
      <c r="D172" s="121"/>
      <c r="F172" s="121"/>
      <c r="G172" s="122"/>
      <c r="H172" s="68"/>
      <c r="I172" s="67"/>
      <c r="J172" s="72"/>
      <c r="K172" s="69"/>
      <c r="L172" s="19"/>
      <c r="M172" s="19"/>
      <c r="N172" s="19"/>
      <c r="O172" s="19"/>
      <c r="P172" s="9"/>
    </row>
    <row r="173" spans="1:16" ht="14.25" customHeight="1">
      <c r="A173" s="123" t="s">
        <v>170</v>
      </c>
      <c r="B173" s="62"/>
      <c r="C173" s="125" t="s">
        <v>32</v>
      </c>
      <c r="D173" s="125" t="s">
        <v>18</v>
      </c>
      <c r="E173" s="125"/>
      <c r="F173" s="125"/>
      <c r="G173" s="137">
        <f>G190+G174</f>
        <v>944</v>
      </c>
      <c r="H173" s="68"/>
      <c r="I173" s="137">
        <f>I190+I174</f>
        <v>885.7</v>
      </c>
      <c r="J173" s="72">
        <f>I173/G173*100</f>
        <v>93.82415254237289</v>
      </c>
      <c r="K173" s="69"/>
      <c r="L173" s="19"/>
      <c r="M173" s="19"/>
      <c r="N173" s="19"/>
      <c r="O173" s="19"/>
      <c r="P173" s="9"/>
    </row>
    <row r="174" spans="1:16" ht="14.25" customHeight="1">
      <c r="A174" s="135" t="s">
        <v>195</v>
      </c>
      <c r="B174" s="62"/>
      <c r="C174" s="125" t="s">
        <v>32</v>
      </c>
      <c r="D174" s="125" t="s">
        <v>147</v>
      </c>
      <c r="E174" s="125" t="s">
        <v>196</v>
      </c>
      <c r="F174" s="125"/>
      <c r="G174" s="137">
        <f>G177+G182+G185</f>
        <v>870</v>
      </c>
      <c r="H174" s="68"/>
      <c r="I174" s="137">
        <f>I177+I185+I182</f>
        <v>811.7</v>
      </c>
      <c r="J174" s="72">
        <f>I174/G174*100</f>
        <v>93.29885057471265</v>
      </c>
      <c r="K174" s="69"/>
      <c r="L174" s="19"/>
      <c r="M174" s="19"/>
      <c r="N174" s="19"/>
      <c r="O174" s="19"/>
      <c r="P174" s="9"/>
    </row>
    <row r="175" spans="1:16" ht="14.25" customHeight="1">
      <c r="A175" s="136" t="s">
        <v>243</v>
      </c>
      <c r="B175" s="62"/>
      <c r="C175" s="125"/>
      <c r="D175" s="125"/>
      <c r="E175" s="125"/>
      <c r="F175" s="125"/>
      <c r="G175" s="126"/>
      <c r="H175" s="68"/>
      <c r="I175" s="67"/>
      <c r="J175" s="72"/>
      <c r="K175" s="69"/>
      <c r="L175" s="19"/>
      <c r="M175" s="19"/>
      <c r="N175" s="19"/>
      <c r="O175" s="19"/>
      <c r="P175" s="9"/>
    </row>
    <row r="176" spans="1:16" ht="14.25" customHeight="1">
      <c r="A176" s="136" t="s">
        <v>219</v>
      </c>
      <c r="B176" s="62"/>
      <c r="C176" s="125"/>
      <c r="D176" s="125"/>
      <c r="E176" s="125"/>
      <c r="F176" s="125"/>
      <c r="G176" s="126"/>
      <c r="H176" s="68"/>
      <c r="I176" s="67"/>
      <c r="J176" s="72"/>
      <c r="K176" s="69"/>
      <c r="L176" s="19"/>
      <c r="M176" s="19"/>
      <c r="N176" s="19"/>
      <c r="O176" s="19"/>
      <c r="P176" s="9"/>
    </row>
    <row r="177" spans="1:16" ht="14.25" customHeight="1">
      <c r="A177" s="136" t="s">
        <v>241</v>
      </c>
      <c r="B177" s="62"/>
      <c r="C177" s="121" t="s">
        <v>32</v>
      </c>
      <c r="D177" s="121" t="s">
        <v>147</v>
      </c>
      <c r="E177" s="121" t="s">
        <v>242</v>
      </c>
      <c r="F177" s="121"/>
      <c r="G177" s="129">
        <f>G179</f>
        <v>348</v>
      </c>
      <c r="H177" s="68"/>
      <c r="I177" s="160">
        <f>I179</f>
        <v>348</v>
      </c>
      <c r="J177" s="72">
        <f>I177/G177*100</f>
        <v>100</v>
      </c>
      <c r="K177" s="69"/>
      <c r="L177" s="19"/>
      <c r="M177" s="19"/>
      <c r="N177" s="19"/>
      <c r="O177" s="19"/>
      <c r="P177" s="9"/>
    </row>
    <row r="178" spans="1:16" ht="14.25" customHeight="1">
      <c r="A178" s="62" t="s">
        <v>187</v>
      </c>
      <c r="B178" s="62"/>
      <c r="C178" s="121"/>
      <c r="D178" s="121"/>
      <c r="E178" s="121"/>
      <c r="F178" s="121"/>
      <c r="G178" s="129"/>
      <c r="H178" s="68"/>
      <c r="I178" s="160"/>
      <c r="J178" s="72"/>
      <c r="K178" s="69"/>
      <c r="L178" s="19"/>
      <c r="M178" s="19"/>
      <c r="N178" s="19"/>
      <c r="O178" s="19"/>
      <c r="P178" s="9"/>
    </row>
    <row r="179" spans="1:16" ht="14.25" customHeight="1">
      <c r="A179" s="80" t="s">
        <v>188</v>
      </c>
      <c r="B179" s="62"/>
      <c r="C179" s="121" t="s">
        <v>32</v>
      </c>
      <c r="D179" s="121" t="s">
        <v>147</v>
      </c>
      <c r="E179" s="121" t="s">
        <v>242</v>
      </c>
      <c r="F179" s="121"/>
      <c r="G179" s="129">
        <v>348</v>
      </c>
      <c r="H179" s="68"/>
      <c r="I179" s="188">
        <v>348</v>
      </c>
      <c r="J179" s="72">
        <f>I179/G179*100</f>
        <v>100</v>
      </c>
      <c r="K179" s="69"/>
      <c r="L179" s="19"/>
      <c r="M179" s="19"/>
      <c r="N179" s="19"/>
      <c r="O179" s="19"/>
      <c r="P179" s="9"/>
    </row>
    <row r="180" spans="1:16" ht="14.25" customHeight="1">
      <c r="A180" s="136" t="s">
        <v>218</v>
      </c>
      <c r="B180" s="62"/>
      <c r="C180" s="121"/>
      <c r="D180" s="121"/>
      <c r="E180" s="121"/>
      <c r="F180" s="121"/>
      <c r="G180" s="129"/>
      <c r="H180" s="68"/>
      <c r="I180" s="67"/>
      <c r="J180" s="72"/>
      <c r="K180" s="69"/>
      <c r="L180" s="19"/>
      <c r="M180" s="19"/>
      <c r="N180" s="19"/>
      <c r="O180" s="19"/>
      <c r="P180" s="9"/>
    </row>
    <row r="181" spans="1:16" ht="14.25" customHeight="1">
      <c r="A181" s="136" t="s">
        <v>219</v>
      </c>
      <c r="B181" s="62"/>
      <c r="C181" s="121"/>
      <c r="D181" s="121"/>
      <c r="E181" s="121"/>
      <c r="F181" s="121"/>
      <c r="G181" s="129"/>
      <c r="H181" s="68"/>
      <c r="I181" s="67"/>
      <c r="J181" s="72"/>
      <c r="K181" s="69"/>
      <c r="L181" s="19"/>
      <c r="M181" s="19"/>
      <c r="N181" s="19"/>
      <c r="O181" s="19"/>
      <c r="P181" s="9"/>
    </row>
    <row r="182" spans="1:16" ht="14.25" customHeight="1">
      <c r="A182" s="136" t="s">
        <v>220</v>
      </c>
      <c r="B182" s="62"/>
      <c r="C182" s="121" t="s">
        <v>32</v>
      </c>
      <c r="D182" s="121" t="s">
        <v>147</v>
      </c>
      <c r="E182" s="121" t="s">
        <v>245</v>
      </c>
      <c r="F182" s="121"/>
      <c r="G182" s="129">
        <f>G184</f>
        <v>332</v>
      </c>
      <c r="H182" s="68"/>
      <c r="I182" s="160">
        <f>I184</f>
        <v>322.3</v>
      </c>
      <c r="J182" s="72">
        <f>I182/G182*100</f>
        <v>97.07831325301206</v>
      </c>
      <c r="K182" s="69"/>
      <c r="L182" s="19"/>
      <c r="M182" s="19"/>
      <c r="N182" s="19"/>
      <c r="O182" s="19"/>
      <c r="P182" s="9"/>
    </row>
    <row r="183" spans="1:16" ht="14.25" customHeight="1">
      <c r="A183" s="62" t="s">
        <v>187</v>
      </c>
      <c r="B183" s="62"/>
      <c r="C183" s="121"/>
      <c r="D183" s="121"/>
      <c r="E183" s="121"/>
      <c r="F183" s="121"/>
      <c r="G183" s="129"/>
      <c r="H183" s="68"/>
      <c r="I183" s="67"/>
      <c r="J183" s="72"/>
      <c r="K183" s="69"/>
      <c r="L183" s="19"/>
      <c r="M183" s="19"/>
      <c r="N183" s="19"/>
      <c r="O183" s="19"/>
      <c r="P183" s="9"/>
    </row>
    <row r="184" spans="1:16" ht="14.25" customHeight="1">
      <c r="A184" s="80" t="s">
        <v>188</v>
      </c>
      <c r="B184" s="62"/>
      <c r="C184" s="121" t="s">
        <v>32</v>
      </c>
      <c r="D184" s="121" t="s">
        <v>147</v>
      </c>
      <c r="E184" s="121" t="s">
        <v>244</v>
      </c>
      <c r="F184" s="121" t="s">
        <v>189</v>
      </c>
      <c r="G184" s="129">
        <v>332</v>
      </c>
      <c r="H184" s="68"/>
      <c r="I184" s="67">
        <v>322.3</v>
      </c>
      <c r="J184" s="72">
        <f>I184/G184*100</f>
        <v>97.07831325301206</v>
      </c>
      <c r="K184" s="69"/>
      <c r="L184" s="19"/>
      <c r="M184" s="19"/>
      <c r="N184" s="19"/>
      <c r="O184" s="19"/>
      <c r="P184" s="9"/>
    </row>
    <row r="185" spans="1:16" ht="14.25" customHeight="1">
      <c r="A185" s="136" t="s">
        <v>246</v>
      </c>
      <c r="B185" s="62"/>
      <c r="C185" s="125" t="s">
        <v>32</v>
      </c>
      <c r="D185" s="125" t="s">
        <v>147</v>
      </c>
      <c r="E185" s="125"/>
      <c r="F185" s="125"/>
      <c r="G185" s="126">
        <f>G186</f>
        <v>190</v>
      </c>
      <c r="H185" s="68"/>
      <c r="I185" s="67">
        <f>I188</f>
        <v>141.4</v>
      </c>
      <c r="J185" s="72">
        <f>I185/G185*100</f>
        <v>74.42105263157896</v>
      </c>
      <c r="K185" s="69"/>
      <c r="L185" s="19"/>
      <c r="M185" s="19"/>
      <c r="N185" s="19"/>
      <c r="O185" s="19"/>
      <c r="P185" s="9"/>
    </row>
    <row r="186" spans="1:16" ht="14.25" customHeight="1">
      <c r="A186" s="136" t="s">
        <v>247</v>
      </c>
      <c r="B186" s="62"/>
      <c r="C186" s="121" t="s">
        <v>32</v>
      </c>
      <c r="D186" s="121" t="s">
        <v>147</v>
      </c>
      <c r="E186" s="121" t="s">
        <v>248</v>
      </c>
      <c r="F186" s="121"/>
      <c r="G186" s="129">
        <f>G188</f>
        <v>190</v>
      </c>
      <c r="H186" s="68"/>
      <c r="I186" s="67">
        <f>I188</f>
        <v>141.4</v>
      </c>
      <c r="J186" s="72">
        <f>I186/G186*100</f>
        <v>74.42105263157896</v>
      </c>
      <c r="K186" s="69"/>
      <c r="L186" s="19"/>
      <c r="M186" s="19"/>
      <c r="N186" s="19"/>
      <c r="O186" s="19"/>
      <c r="P186" s="9"/>
    </row>
    <row r="187" spans="1:16" ht="14.25" customHeight="1">
      <c r="A187" s="62" t="s">
        <v>187</v>
      </c>
      <c r="B187" s="62"/>
      <c r="C187" s="125"/>
      <c r="D187" s="125"/>
      <c r="E187" s="125"/>
      <c r="F187" s="125"/>
      <c r="G187" s="126"/>
      <c r="H187" s="68"/>
      <c r="I187" s="67"/>
      <c r="J187" s="72"/>
      <c r="K187" s="69"/>
      <c r="L187" s="19"/>
      <c r="M187" s="19"/>
      <c r="N187" s="19"/>
      <c r="O187" s="19"/>
      <c r="P187" s="9"/>
    </row>
    <row r="188" spans="1:16" ht="14.25" customHeight="1">
      <c r="A188" s="80" t="s">
        <v>194</v>
      </c>
      <c r="B188" s="62"/>
      <c r="C188" s="121" t="s">
        <v>32</v>
      </c>
      <c r="D188" s="121" t="s">
        <v>147</v>
      </c>
      <c r="E188" s="121" t="s">
        <v>249</v>
      </c>
      <c r="F188" s="121" t="s">
        <v>189</v>
      </c>
      <c r="G188" s="129">
        <v>190</v>
      </c>
      <c r="H188" s="68"/>
      <c r="I188" s="67">
        <v>141.4</v>
      </c>
      <c r="J188" s="72">
        <f>I188/G188*100</f>
        <v>74.42105263157896</v>
      </c>
      <c r="K188" s="69"/>
      <c r="L188" s="19"/>
      <c r="M188" s="19"/>
      <c r="N188" s="19"/>
      <c r="O188" s="19"/>
      <c r="P188" s="9"/>
    </row>
    <row r="189" spans="1:16" ht="14.25" customHeight="1">
      <c r="A189" s="123" t="s">
        <v>171</v>
      </c>
      <c r="B189" s="62"/>
      <c r="C189" s="121"/>
      <c r="D189" s="121"/>
      <c r="E189" s="121"/>
      <c r="F189" s="121"/>
      <c r="G189" s="129"/>
      <c r="H189" s="68"/>
      <c r="I189" s="67"/>
      <c r="J189" s="72"/>
      <c r="K189" s="69"/>
      <c r="L189" s="19"/>
      <c r="M189" s="19"/>
      <c r="N189" s="19"/>
      <c r="O189" s="19"/>
      <c r="P189" s="9"/>
    </row>
    <row r="190" spans="1:16" ht="14.25" customHeight="1">
      <c r="A190" s="123" t="s">
        <v>172</v>
      </c>
      <c r="B190" s="123"/>
      <c r="C190" s="125" t="s">
        <v>32</v>
      </c>
      <c r="D190" s="125" t="s">
        <v>50</v>
      </c>
      <c r="E190" s="125"/>
      <c r="F190" s="125"/>
      <c r="G190" s="126">
        <f>G192</f>
        <v>74</v>
      </c>
      <c r="H190" s="68"/>
      <c r="I190" s="67">
        <f>I192</f>
        <v>74</v>
      </c>
      <c r="J190" s="72">
        <f>I190/G190*100</f>
        <v>100</v>
      </c>
      <c r="K190" s="69"/>
      <c r="L190" s="19"/>
      <c r="M190" s="19"/>
      <c r="N190" s="19"/>
      <c r="O190" s="19"/>
      <c r="P190" s="9"/>
    </row>
    <row r="191" spans="1:16" ht="14.25" customHeight="1">
      <c r="A191" s="98" t="s">
        <v>173</v>
      </c>
      <c r="B191" s="62"/>
      <c r="C191" s="121"/>
      <c r="D191" s="121"/>
      <c r="F191" s="121"/>
      <c r="G191" s="122"/>
      <c r="H191" s="68"/>
      <c r="I191" s="67"/>
      <c r="J191" s="72"/>
      <c r="K191" s="69"/>
      <c r="L191" s="19"/>
      <c r="M191" s="19"/>
      <c r="N191" s="19"/>
      <c r="O191" s="19"/>
      <c r="P191" s="9"/>
    </row>
    <row r="192" spans="1:16" ht="14.25" customHeight="1">
      <c r="A192" s="98" t="s">
        <v>174</v>
      </c>
      <c r="B192" s="62"/>
      <c r="C192" s="121" t="s">
        <v>32</v>
      </c>
      <c r="D192" s="121" t="s">
        <v>50</v>
      </c>
      <c r="E192" s="3" t="s">
        <v>250</v>
      </c>
      <c r="F192" s="121"/>
      <c r="G192" s="122">
        <f>G194</f>
        <v>74</v>
      </c>
      <c r="H192" s="68"/>
      <c r="I192" s="67">
        <f>I194</f>
        <v>74</v>
      </c>
      <c r="J192" s="72">
        <f>I192/G192*100</f>
        <v>100</v>
      </c>
      <c r="K192" s="69"/>
      <c r="L192" s="19"/>
      <c r="M192" s="19"/>
      <c r="N192" s="19"/>
      <c r="O192" s="19"/>
      <c r="P192" s="9"/>
    </row>
    <row r="193" spans="1:16" ht="14.25" customHeight="1">
      <c r="A193" s="62" t="s">
        <v>187</v>
      </c>
      <c r="B193" s="62"/>
      <c r="C193" s="121"/>
      <c r="D193" s="121"/>
      <c r="F193" s="121"/>
      <c r="G193" s="122"/>
      <c r="H193" s="68"/>
      <c r="I193" s="67"/>
      <c r="J193" s="72"/>
      <c r="K193" s="69"/>
      <c r="L193" s="19"/>
      <c r="M193" s="19"/>
      <c r="N193" s="19"/>
      <c r="O193" s="19"/>
      <c r="P193" s="9"/>
    </row>
    <row r="194" spans="1:16" ht="14.25" customHeight="1">
      <c r="A194" s="80" t="s">
        <v>194</v>
      </c>
      <c r="B194" s="62"/>
      <c r="C194" s="121" t="s">
        <v>32</v>
      </c>
      <c r="D194" s="121" t="s">
        <v>50</v>
      </c>
      <c r="E194" s="3" t="s">
        <v>250</v>
      </c>
      <c r="F194" s="121" t="s">
        <v>189</v>
      </c>
      <c r="G194" s="122">
        <v>74</v>
      </c>
      <c r="H194" s="68"/>
      <c r="I194" s="67">
        <v>74</v>
      </c>
      <c r="J194" s="72">
        <f>I194/G194*100</f>
        <v>100</v>
      </c>
      <c r="K194" s="69"/>
      <c r="L194" s="19"/>
      <c r="M194" s="19"/>
      <c r="N194" s="19"/>
      <c r="O194" s="19"/>
      <c r="P194" s="9"/>
    </row>
    <row r="195" spans="1:16" s="60" customFormat="1" ht="18" customHeight="1">
      <c r="A195" s="52" t="s">
        <v>118</v>
      </c>
      <c r="B195" s="53"/>
      <c r="C195" s="5" t="s">
        <v>119</v>
      </c>
      <c r="D195" s="5"/>
      <c r="E195" s="5"/>
      <c r="F195" s="5"/>
      <c r="G195" s="111">
        <f>G196+G209+G248</f>
        <v>16851.5</v>
      </c>
      <c r="H195" s="55" t="e">
        <f>H196+H248+#REF!</f>
        <v>#REF!</v>
      </c>
      <c r="I195" s="56">
        <f>I196+I209+I248</f>
        <v>16690.3</v>
      </c>
      <c r="J195" s="72">
        <f>I195/G195*100</f>
        <v>99.04340859864107</v>
      </c>
      <c r="K195" s="58"/>
      <c r="L195" s="11"/>
      <c r="M195" s="11"/>
      <c r="N195" s="11"/>
      <c r="O195" s="11"/>
      <c r="P195" s="59"/>
    </row>
    <row r="196" spans="1:16" ht="14.25" customHeight="1">
      <c r="A196" s="99" t="s">
        <v>120</v>
      </c>
      <c r="B196" s="76"/>
      <c r="C196" s="5" t="str">
        <f>C$195</f>
        <v>05</v>
      </c>
      <c r="D196" s="5" t="s">
        <v>18</v>
      </c>
      <c r="E196" s="5"/>
      <c r="F196" s="5"/>
      <c r="G196" s="110">
        <f>G197</f>
        <v>74</v>
      </c>
      <c r="H196" s="55" t="e">
        <f>H197</f>
        <v>#REF!</v>
      </c>
      <c r="I196" s="54">
        <f>I197</f>
        <v>68</v>
      </c>
      <c r="J196" s="72">
        <f>I196/G196*100</f>
        <v>91.8918918918919</v>
      </c>
      <c r="K196" s="30"/>
      <c r="L196" s="31"/>
      <c r="M196" s="31"/>
      <c r="N196" s="31"/>
      <c r="O196" s="31"/>
      <c r="P196" s="9"/>
    </row>
    <row r="197" spans="1:16" ht="14.25" customHeight="1">
      <c r="A197" s="84" t="s">
        <v>121</v>
      </c>
      <c r="B197" s="100"/>
      <c r="C197" s="64" t="str">
        <f>C195</f>
        <v>05</v>
      </c>
      <c r="D197" s="64" t="str">
        <f>D196</f>
        <v>01</v>
      </c>
      <c r="E197" s="64"/>
      <c r="F197" s="64"/>
      <c r="G197" s="143">
        <f>G208+G203</f>
        <v>74</v>
      </c>
      <c r="H197" s="66" t="e">
        <f>#REF!+#REF!+#REF!</f>
        <v>#REF!</v>
      </c>
      <c r="I197" s="67">
        <f>I203+I208</f>
        <v>68</v>
      </c>
      <c r="J197" s="72">
        <f>I197/G197*100</f>
        <v>91.8918918918919</v>
      </c>
      <c r="K197" s="69"/>
      <c r="L197" s="19"/>
      <c r="M197" s="19"/>
      <c r="N197" s="19"/>
      <c r="O197" s="19"/>
      <c r="P197" s="9"/>
    </row>
    <row r="198" spans="1:16" ht="14.25" customHeight="1">
      <c r="A198" s="93" t="s">
        <v>256</v>
      </c>
      <c r="B198" s="100"/>
      <c r="C198" s="64"/>
      <c r="D198" s="64"/>
      <c r="E198" s="64"/>
      <c r="F198" s="64"/>
      <c r="G198" s="143"/>
      <c r="H198" s="66"/>
      <c r="I198" s="67"/>
      <c r="J198" s="72"/>
      <c r="K198" s="69"/>
      <c r="L198" s="19"/>
      <c r="M198" s="19"/>
      <c r="N198" s="19"/>
      <c r="O198" s="19"/>
      <c r="P198" s="9"/>
    </row>
    <row r="199" spans="1:16" ht="14.25" customHeight="1">
      <c r="A199" s="93" t="s">
        <v>257</v>
      </c>
      <c r="B199" s="100"/>
      <c r="C199" s="64" t="s">
        <v>119</v>
      </c>
      <c r="D199" s="64" t="s">
        <v>18</v>
      </c>
      <c r="E199" s="64"/>
      <c r="F199" s="64"/>
      <c r="G199" s="143"/>
      <c r="H199" s="66"/>
      <c r="I199" s="67"/>
      <c r="J199" s="72"/>
      <c r="K199" s="69"/>
      <c r="L199" s="19"/>
      <c r="M199" s="19"/>
      <c r="N199" s="19"/>
      <c r="O199" s="19"/>
      <c r="P199" s="9"/>
    </row>
    <row r="200" spans="1:16" ht="14.25" customHeight="1">
      <c r="A200" s="93" t="s">
        <v>258</v>
      </c>
      <c r="B200" s="100"/>
      <c r="C200" s="64"/>
      <c r="D200" s="64"/>
      <c r="E200" s="64"/>
      <c r="F200" s="64"/>
      <c r="G200" s="143"/>
      <c r="H200" s="66"/>
      <c r="I200" s="67"/>
      <c r="J200" s="72"/>
      <c r="K200" s="69"/>
      <c r="L200" s="19"/>
      <c r="M200" s="19"/>
      <c r="N200" s="19"/>
      <c r="O200" s="19"/>
      <c r="P200" s="9"/>
    </row>
    <row r="201" spans="1:16" s="74" customFormat="1" ht="14.25" customHeight="1">
      <c r="A201" s="93" t="s">
        <v>326</v>
      </c>
      <c r="B201" s="98"/>
      <c r="C201" s="164"/>
      <c r="D201" s="164"/>
      <c r="E201" s="164"/>
      <c r="F201" s="164"/>
      <c r="G201" s="165"/>
      <c r="H201" s="106"/>
      <c r="I201" s="163"/>
      <c r="J201" s="141"/>
      <c r="K201" s="69"/>
      <c r="L201" s="19"/>
      <c r="M201" s="19"/>
      <c r="N201" s="19"/>
      <c r="O201" s="19"/>
      <c r="P201" s="73"/>
    </row>
    <row r="202" spans="1:16" s="74" customFormat="1" ht="14.25" customHeight="1">
      <c r="A202" s="93" t="s">
        <v>126</v>
      </c>
      <c r="B202" s="98"/>
      <c r="C202" s="164"/>
      <c r="D202" s="164"/>
      <c r="E202" s="164"/>
      <c r="F202" s="164"/>
      <c r="G202" s="165"/>
      <c r="H202" s="106"/>
      <c r="I202" s="163"/>
      <c r="J202" s="141"/>
      <c r="K202" s="69"/>
      <c r="L202" s="19"/>
      <c r="M202" s="19"/>
      <c r="N202" s="19"/>
      <c r="O202" s="19"/>
      <c r="P202" s="73"/>
    </row>
    <row r="203" spans="1:16" s="74" customFormat="1" ht="14.25" customHeight="1">
      <c r="A203" s="93" t="s">
        <v>127</v>
      </c>
      <c r="B203" s="98"/>
      <c r="C203" s="164" t="s">
        <v>119</v>
      </c>
      <c r="D203" s="164" t="s">
        <v>18</v>
      </c>
      <c r="E203" s="164" t="s">
        <v>251</v>
      </c>
      <c r="F203" s="164"/>
      <c r="G203" s="165">
        <f>G205</f>
        <v>44</v>
      </c>
      <c r="H203" s="106"/>
      <c r="I203" s="163">
        <f>I205</f>
        <v>43.5</v>
      </c>
      <c r="J203" s="141">
        <f>I203/G203*100</f>
        <v>98.86363636363636</v>
      </c>
      <c r="K203" s="69"/>
      <c r="L203" s="19"/>
      <c r="M203" s="19"/>
      <c r="N203" s="19"/>
      <c r="O203" s="19"/>
      <c r="P203" s="73"/>
    </row>
    <row r="204" spans="1:16" s="74" customFormat="1" ht="14.25" customHeight="1">
      <c r="A204" s="98" t="s">
        <v>187</v>
      </c>
      <c r="B204" s="98"/>
      <c r="C204" s="164"/>
      <c r="D204" s="164"/>
      <c r="E204" s="164"/>
      <c r="F204" s="164"/>
      <c r="G204" s="165"/>
      <c r="H204" s="106"/>
      <c r="I204" s="163"/>
      <c r="J204" s="141"/>
      <c r="K204" s="69"/>
      <c r="L204" s="19"/>
      <c r="M204" s="19"/>
      <c r="N204" s="19"/>
      <c r="O204" s="19"/>
      <c r="P204" s="73"/>
    </row>
    <row r="205" spans="1:16" s="74" customFormat="1" ht="14.25" customHeight="1">
      <c r="A205" s="166" t="s">
        <v>194</v>
      </c>
      <c r="B205" s="98"/>
      <c r="C205" s="164" t="s">
        <v>119</v>
      </c>
      <c r="D205" s="164" t="s">
        <v>18</v>
      </c>
      <c r="E205" s="164" t="s">
        <v>327</v>
      </c>
      <c r="F205" s="164" t="s">
        <v>313</v>
      </c>
      <c r="G205" s="165">
        <v>44</v>
      </c>
      <c r="H205" s="106"/>
      <c r="I205" s="163">
        <v>43.5</v>
      </c>
      <c r="J205" s="141">
        <f>I205/G205*100</f>
        <v>98.86363636363636</v>
      </c>
      <c r="K205" s="69"/>
      <c r="L205" s="19"/>
      <c r="M205" s="19"/>
      <c r="N205" s="19"/>
      <c r="O205" s="19"/>
      <c r="P205" s="73"/>
    </row>
    <row r="206" spans="1:16" s="74" customFormat="1" ht="14.25" customHeight="1">
      <c r="A206" s="93" t="s">
        <v>178</v>
      </c>
      <c r="B206" s="123"/>
      <c r="C206" s="121" t="s">
        <v>119</v>
      </c>
      <c r="D206" s="121" t="s">
        <v>18</v>
      </c>
      <c r="E206" s="121" t="s">
        <v>252</v>
      </c>
      <c r="F206" s="121"/>
      <c r="G206" s="167"/>
      <c r="H206" s="106"/>
      <c r="I206" s="163">
        <v>14.2</v>
      </c>
      <c r="J206" s="141"/>
      <c r="K206" s="69"/>
      <c r="L206" s="19"/>
      <c r="M206" s="19"/>
      <c r="N206" s="19"/>
      <c r="O206" s="19"/>
      <c r="P206" s="73"/>
    </row>
    <row r="207" spans="1:16" s="74" customFormat="1" ht="14.25" customHeight="1">
      <c r="A207" s="98" t="s">
        <v>187</v>
      </c>
      <c r="B207" s="123"/>
      <c r="C207" s="121"/>
      <c r="D207" s="121"/>
      <c r="E207" s="121"/>
      <c r="F207" s="121"/>
      <c r="G207" s="129"/>
      <c r="H207" s="106"/>
      <c r="I207" s="163"/>
      <c r="J207" s="141"/>
      <c r="K207" s="69"/>
      <c r="L207" s="19"/>
      <c r="M207" s="19"/>
      <c r="N207" s="19"/>
      <c r="O207" s="19"/>
      <c r="P207" s="73"/>
    </row>
    <row r="208" spans="1:16" s="74" customFormat="1" ht="14.25" customHeight="1">
      <c r="A208" s="166" t="s">
        <v>194</v>
      </c>
      <c r="B208" s="123"/>
      <c r="C208" s="121" t="s">
        <v>119</v>
      </c>
      <c r="D208" s="121" t="s">
        <v>18</v>
      </c>
      <c r="E208" s="121" t="s">
        <v>252</v>
      </c>
      <c r="F208" s="98">
        <v>244</v>
      </c>
      <c r="G208" s="167">
        <v>30</v>
      </c>
      <c r="H208" s="106"/>
      <c r="I208" s="163">
        <v>24.5</v>
      </c>
      <c r="J208" s="141"/>
      <c r="K208" s="69"/>
      <c r="L208" s="19"/>
      <c r="M208" s="19"/>
      <c r="N208" s="19"/>
      <c r="O208" s="19"/>
      <c r="P208" s="73"/>
    </row>
    <row r="209" spans="1:16" s="74" customFormat="1" ht="14.25" customHeight="1">
      <c r="A209" s="61" t="s">
        <v>128</v>
      </c>
      <c r="B209" s="123"/>
      <c r="C209" s="105" t="s">
        <v>119</v>
      </c>
      <c r="D209" s="105" t="s">
        <v>22</v>
      </c>
      <c r="E209" s="153"/>
      <c r="F209" s="166"/>
      <c r="G209" s="140">
        <f>G210</f>
        <v>14135</v>
      </c>
      <c r="H209" s="168"/>
      <c r="I209" s="140">
        <f>I210</f>
        <v>14038.3</v>
      </c>
      <c r="J209" s="141">
        <f>I209/G209*100</f>
        <v>99.31588256101874</v>
      </c>
      <c r="K209" s="69"/>
      <c r="L209" s="19"/>
      <c r="M209" s="19"/>
      <c r="N209" s="19"/>
      <c r="O209" s="19"/>
      <c r="P209" s="73"/>
    </row>
    <row r="210" spans="1:16" s="74" customFormat="1" ht="14.25" customHeight="1">
      <c r="A210" s="170" t="s">
        <v>129</v>
      </c>
      <c r="B210" s="123"/>
      <c r="C210" s="164" t="s">
        <v>119</v>
      </c>
      <c r="D210" s="164" t="s">
        <v>22</v>
      </c>
      <c r="E210" s="164"/>
      <c r="F210" s="153"/>
      <c r="G210" s="161">
        <f>G214+G219+G227+G221+G229</f>
        <v>14135</v>
      </c>
      <c r="H210" s="162">
        <v>0</v>
      </c>
      <c r="I210" s="161">
        <f>I214+I219+I227+I221+I229</f>
        <v>14038.3</v>
      </c>
      <c r="J210" s="141">
        <f>I210/G210*100</f>
        <v>99.31588256101874</v>
      </c>
      <c r="K210" s="69"/>
      <c r="L210" s="19"/>
      <c r="M210" s="19"/>
      <c r="N210" s="19"/>
      <c r="O210" s="19"/>
      <c r="P210" s="73"/>
    </row>
    <row r="211" spans="1:16" s="74" customFormat="1" ht="14.25" customHeight="1">
      <c r="A211" s="93" t="s">
        <v>123</v>
      </c>
      <c r="B211" s="123"/>
      <c r="C211" s="171"/>
      <c r="D211" s="164"/>
      <c r="E211" s="164"/>
      <c r="F211" s="164"/>
      <c r="G211" s="161"/>
      <c r="H211" s="162"/>
      <c r="I211" s="163"/>
      <c r="J211" s="141"/>
      <c r="K211" s="69"/>
      <c r="L211" s="19"/>
      <c r="M211" s="19"/>
      <c r="N211" s="19"/>
      <c r="O211" s="19"/>
      <c r="P211" s="73"/>
    </row>
    <row r="212" spans="1:16" s="74" customFormat="1" ht="14.25" customHeight="1">
      <c r="A212" s="170" t="s">
        <v>130</v>
      </c>
      <c r="B212" s="123"/>
      <c r="C212" s="171"/>
      <c r="D212" s="164"/>
      <c r="E212" s="164"/>
      <c r="F212" s="164"/>
      <c r="G212" s="161"/>
      <c r="H212" s="162"/>
      <c r="I212" s="163"/>
      <c r="J212" s="141"/>
      <c r="K212" s="69"/>
      <c r="L212" s="19"/>
      <c r="M212" s="19"/>
      <c r="N212" s="19"/>
      <c r="O212" s="19"/>
      <c r="P212" s="73"/>
    </row>
    <row r="213" spans="1:16" s="74" customFormat="1" ht="14.25" customHeight="1">
      <c r="A213" s="170" t="s">
        <v>131</v>
      </c>
      <c r="B213" s="123"/>
      <c r="C213" s="164"/>
      <c r="D213" s="164"/>
      <c r="E213" s="164"/>
      <c r="F213" s="164"/>
      <c r="G213" s="161"/>
      <c r="H213" s="162"/>
      <c r="I213" s="163"/>
      <c r="J213" s="141"/>
      <c r="K213" s="69"/>
      <c r="L213" s="19"/>
      <c r="M213" s="19"/>
      <c r="N213" s="19"/>
      <c r="O213" s="19"/>
      <c r="P213" s="73"/>
    </row>
    <row r="214" spans="1:16" s="74" customFormat="1" ht="14.25" customHeight="1">
      <c r="A214" s="166" t="s">
        <v>132</v>
      </c>
      <c r="B214" s="123"/>
      <c r="C214" s="164" t="s">
        <v>119</v>
      </c>
      <c r="D214" s="164" t="s">
        <v>22</v>
      </c>
      <c r="E214" s="164" t="s">
        <v>253</v>
      </c>
      <c r="F214" s="164"/>
      <c r="G214" s="161">
        <f>G215</f>
        <v>6300.3</v>
      </c>
      <c r="H214" s="162"/>
      <c r="I214" s="163">
        <f>+I215</f>
        <v>6300.3</v>
      </c>
      <c r="J214" s="141">
        <f>I214/G214*100</f>
        <v>100</v>
      </c>
      <c r="K214" s="69"/>
      <c r="L214" s="19"/>
      <c r="M214" s="19"/>
      <c r="N214" s="19"/>
      <c r="O214" s="19"/>
      <c r="P214" s="73"/>
    </row>
    <row r="215" spans="1:16" s="74" customFormat="1" ht="14.25" customHeight="1">
      <c r="A215" s="93" t="s">
        <v>124</v>
      </c>
      <c r="B215" s="123"/>
      <c r="C215" s="164" t="s">
        <v>119</v>
      </c>
      <c r="D215" s="164" t="s">
        <v>22</v>
      </c>
      <c r="E215" s="164" t="s">
        <v>253</v>
      </c>
      <c r="F215" s="164" t="s">
        <v>197</v>
      </c>
      <c r="G215" s="161">
        <v>6300.3</v>
      </c>
      <c r="H215" s="162">
        <v>0</v>
      </c>
      <c r="I215" s="163">
        <v>6300.3</v>
      </c>
      <c r="J215" s="141">
        <f>I215/G215*100</f>
        <v>100</v>
      </c>
      <c r="K215" s="69"/>
      <c r="L215" s="19"/>
      <c r="M215" s="19"/>
      <c r="N215" s="19"/>
      <c r="O215" s="19"/>
      <c r="P215" s="73"/>
    </row>
    <row r="216" spans="1:16" s="74" customFormat="1" ht="14.25" customHeight="1">
      <c r="A216" s="93" t="s">
        <v>123</v>
      </c>
      <c r="B216" s="123"/>
      <c r="C216" s="171"/>
      <c r="D216" s="164"/>
      <c r="E216" s="164"/>
      <c r="F216" s="164"/>
      <c r="G216" s="161"/>
      <c r="H216" s="162"/>
      <c r="I216" s="163"/>
      <c r="J216" s="141"/>
      <c r="K216" s="69"/>
      <c r="L216" s="19"/>
      <c r="M216" s="19"/>
      <c r="N216" s="19"/>
      <c r="O216" s="19"/>
      <c r="P216" s="73"/>
    </row>
    <row r="217" spans="1:16" s="74" customFormat="1" ht="14.25" customHeight="1">
      <c r="A217" s="170" t="s">
        <v>130</v>
      </c>
      <c r="B217" s="123"/>
      <c r="C217" s="171"/>
      <c r="D217" s="164"/>
      <c r="E217" s="164"/>
      <c r="F217" s="164"/>
      <c r="G217" s="161"/>
      <c r="H217" s="162"/>
      <c r="I217" s="163"/>
      <c r="J217" s="141"/>
      <c r="K217" s="69"/>
      <c r="L217" s="19"/>
      <c r="M217" s="19"/>
      <c r="N217" s="19"/>
      <c r="O217" s="19"/>
      <c r="P217" s="73"/>
    </row>
    <row r="218" spans="1:16" s="74" customFormat="1" ht="14.25" customHeight="1">
      <c r="A218" s="170" t="s">
        <v>133</v>
      </c>
      <c r="B218" s="123"/>
      <c r="C218" s="171"/>
      <c r="D218" s="164"/>
      <c r="E218" s="164"/>
      <c r="F218" s="164"/>
      <c r="G218" s="161"/>
      <c r="H218" s="162"/>
      <c r="I218" s="163"/>
      <c r="J218" s="141"/>
      <c r="K218" s="69"/>
      <c r="L218" s="19"/>
      <c r="M218" s="19"/>
      <c r="N218" s="19"/>
      <c r="O218" s="19"/>
      <c r="P218" s="73"/>
    </row>
    <row r="219" spans="1:16" s="74" customFormat="1" ht="14.25" customHeight="1">
      <c r="A219" s="170" t="s">
        <v>134</v>
      </c>
      <c r="B219" s="123"/>
      <c r="C219" s="164" t="s">
        <v>119</v>
      </c>
      <c r="D219" s="164" t="s">
        <v>22</v>
      </c>
      <c r="E219" s="164" t="s">
        <v>253</v>
      </c>
      <c r="F219" s="164"/>
      <c r="G219" s="161">
        <f>G220</f>
        <v>2929.7</v>
      </c>
      <c r="H219" s="162"/>
      <c r="I219" s="163">
        <f>I220</f>
        <v>2929.7</v>
      </c>
      <c r="J219" s="141">
        <f>I219/G219*100</f>
        <v>100</v>
      </c>
      <c r="K219" s="69"/>
      <c r="L219" s="19"/>
      <c r="M219" s="19"/>
      <c r="N219" s="19"/>
      <c r="O219" s="19"/>
      <c r="P219" s="73"/>
    </row>
    <row r="220" spans="1:16" s="74" customFormat="1" ht="14.25" customHeight="1">
      <c r="A220" s="93" t="s">
        <v>124</v>
      </c>
      <c r="B220" s="123"/>
      <c r="C220" s="164" t="s">
        <v>119</v>
      </c>
      <c r="D220" s="164" t="s">
        <v>22</v>
      </c>
      <c r="E220" s="164" t="s">
        <v>253</v>
      </c>
      <c r="F220" s="164" t="s">
        <v>197</v>
      </c>
      <c r="G220" s="161">
        <v>2929.7</v>
      </c>
      <c r="H220" s="162">
        <v>0</v>
      </c>
      <c r="I220" s="163">
        <v>2929.7</v>
      </c>
      <c r="J220" s="141">
        <f>I220/G220*100</f>
        <v>100</v>
      </c>
      <c r="K220" s="69"/>
      <c r="L220" s="19"/>
      <c r="M220" s="19"/>
      <c r="N220" s="19"/>
      <c r="O220" s="19"/>
      <c r="P220" s="73"/>
    </row>
    <row r="221" spans="1:16" s="74" customFormat="1" ht="14.25" customHeight="1">
      <c r="A221" s="93" t="s">
        <v>210</v>
      </c>
      <c r="B221" s="123"/>
      <c r="C221" s="164" t="s">
        <v>119</v>
      </c>
      <c r="D221" s="164" t="s">
        <v>212</v>
      </c>
      <c r="E221" s="164" t="s">
        <v>254</v>
      </c>
      <c r="F221" s="164"/>
      <c r="G221" s="161">
        <f>G224</f>
        <v>255</v>
      </c>
      <c r="H221" s="162"/>
      <c r="I221" s="172">
        <f>I222</f>
        <v>245.8</v>
      </c>
      <c r="J221" s="141">
        <f>I221/G221*100</f>
        <v>96.39215686274511</v>
      </c>
      <c r="K221" s="69"/>
      <c r="L221" s="19"/>
      <c r="M221" s="19"/>
      <c r="N221" s="19"/>
      <c r="O221" s="19"/>
      <c r="P221" s="73"/>
    </row>
    <row r="222" spans="1:16" s="74" customFormat="1" ht="14.25" customHeight="1">
      <c r="A222" s="93" t="s">
        <v>211</v>
      </c>
      <c r="B222" s="123"/>
      <c r="C222" s="164" t="s">
        <v>119</v>
      </c>
      <c r="D222" s="164" t="s">
        <v>212</v>
      </c>
      <c r="E222" s="164" t="s">
        <v>254</v>
      </c>
      <c r="F222" s="164"/>
      <c r="G222" s="161">
        <f>G224</f>
        <v>255</v>
      </c>
      <c r="H222" s="162"/>
      <c r="I222" s="172">
        <f>I224</f>
        <v>245.8</v>
      </c>
      <c r="J222" s="141">
        <f>I222/G222*100</f>
        <v>96.39215686274511</v>
      </c>
      <c r="K222" s="69"/>
      <c r="L222" s="19"/>
      <c r="M222" s="19"/>
      <c r="N222" s="19"/>
      <c r="O222" s="19"/>
      <c r="P222" s="73"/>
    </row>
    <row r="223" spans="1:16" s="74" customFormat="1" ht="14.25" customHeight="1">
      <c r="A223" s="98" t="s">
        <v>198</v>
      </c>
      <c r="B223" s="123"/>
      <c r="C223" s="164"/>
      <c r="D223" s="164"/>
      <c r="E223" s="164"/>
      <c r="F223" s="164"/>
      <c r="G223" s="161"/>
      <c r="H223" s="162"/>
      <c r="I223" s="172"/>
      <c r="J223" s="141"/>
      <c r="K223" s="69"/>
      <c r="L223" s="19"/>
      <c r="M223" s="19"/>
      <c r="N223" s="19"/>
      <c r="O223" s="19"/>
      <c r="P223" s="73"/>
    </row>
    <row r="224" spans="1:16" s="74" customFormat="1" ht="14.25" customHeight="1">
      <c r="A224" s="166" t="s">
        <v>194</v>
      </c>
      <c r="B224" s="123"/>
      <c r="C224" s="164" t="s">
        <v>119</v>
      </c>
      <c r="D224" s="164" t="s">
        <v>212</v>
      </c>
      <c r="E224" s="164" t="s">
        <v>254</v>
      </c>
      <c r="F224" s="164" t="s">
        <v>189</v>
      </c>
      <c r="G224" s="161">
        <v>255</v>
      </c>
      <c r="H224" s="162"/>
      <c r="I224" s="172">
        <v>245.8</v>
      </c>
      <c r="J224" s="141">
        <f>I224/G224*100</f>
        <v>96.39215686274511</v>
      </c>
      <c r="K224" s="69"/>
      <c r="L224" s="19"/>
      <c r="M224" s="19"/>
      <c r="N224" s="19"/>
      <c r="O224" s="19"/>
      <c r="P224" s="73"/>
    </row>
    <row r="225" spans="1:16" s="74" customFormat="1" ht="14.25" customHeight="1">
      <c r="A225" s="93" t="s">
        <v>123</v>
      </c>
      <c r="B225" s="123"/>
      <c r="C225" s="171"/>
      <c r="D225" s="164"/>
      <c r="E225" s="164"/>
      <c r="F225" s="164"/>
      <c r="G225" s="161"/>
      <c r="H225" s="162"/>
      <c r="I225" s="163"/>
      <c r="J225" s="141"/>
      <c r="K225" s="69"/>
      <c r="L225" s="19"/>
      <c r="M225" s="19"/>
      <c r="N225" s="19"/>
      <c r="O225" s="19"/>
      <c r="P225" s="73"/>
    </row>
    <row r="226" spans="1:16" s="74" customFormat="1" ht="14.25" customHeight="1">
      <c r="A226" s="170" t="s">
        <v>130</v>
      </c>
      <c r="B226" s="123"/>
      <c r="C226" s="171"/>
      <c r="D226" s="164"/>
      <c r="E226" s="164"/>
      <c r="F226" s="164"/>
      <c r="G226" s="161"/>
      <c r="H226" s="162"/>
      <c r="I226" s="163"/>
      <c r="J226" s="141"/>
      <c r="K226" s="69"/>
      <c r="L226" s="19"/>
      <c r="M226" s="19"/>
      <c r="N226" s="19"/>
      <c r="O226" s="19"/>
      <c r="P226" s="73"/>
    </row>
    <row r="227" spans="1:16" s="74" customFormat="1" ht="14.25" customHeight="1">
      <c r="A227" s="170" t="s">
        <v>135</v>
      </c>
      <c r="B227" s="123"/>
      <c r="C227" s="173" t="s">
        <v>119</v>
      </c>
      <c r="D227" s="164" t="s">
        <v>22</v>
      </c>
      <c r="E227" s="164" t="s">
        <v>136</v>
      </c>
      <c r="F227" s="164"/>
      <c r="G227" s="161">
        <f>G228</f>
        <v>300</v>
      </c>
      <c r="H227" s="162"/>
      <c r="I227" s="163">
        <f>I228</f>
        <v>212.5</v>
      </c>
      <c r="J227" s="141">
        <f>I227/G227*100</f>
        <v>70.83333333333334</v>
      </c>
      <c r="K227" s="69"/>
      <c r="L227" s="19"/>
      <c r="M227" s="19"/>
      <c r="N227" s="19"/>
      <c r="O227" s="19"/>
      <c r="P227" s="73"/>
    </row>
    <row r="228" spans="1:16" s="74" customFormat="1" ht="14.25" customHeight="1">
      <c r="A228" s="93" t="s">
        <v>124</v>
      </c>
      <c r="B228" s="123"/>
      <c r="C228" s="173" t="s">
        <v>119</v>
      </c>
      <c r="D228" s="164" t="s">
        <v>22</v>
      </c>
      <c r="E228" s="164" t="s">
        <v>255</v>
      </c>
      <c r="F228" s="164" t="s">
        <v>197</v>
      </c>
      <c r="G228" s="161">
        <v>300</v>
      </c>
      <c r="H228" s="162"/>
      <c r="I228" s="163">
        <v>212.5</v>
      </c>
      <c r="J228" s="141">
        <f>I228/G228*100</f>
        <v>70.83333333333334</v>
      </c>
      <c r="K228" s="69"/>
      <c r="L228" s="19"/>
      <c r="M228" s="19"/>
      <c r="N228" s="19"/>
      <c r="O228" s="19"/>
      <c r="P228" s="73"/>
    </row>
    <row r="229" spans="1:16" s="74" customFormat="1" ht="14.25" customHeight="1">
      <c r="A229" s="93" t="s">
        <v>256</v>
      </c>
      <c r="B229" s="123"/>
      <c r="C229" s="121" t="s">
        <v>119</v>
      </c>
      <c r="D229" s="121" t="s">
        <v>22</v>
      </c>
      <c r="E229" s="121"/>
      <c r="F229" s="121"/>
      <c r="G229" s="126">
        <f>+G234+G245+G240</f>
        <v>4350</v>
      </c>
      <c r="H229" s="162"/>
      <c r="I229" s="126">
        <f>+I234+I245+I240</f>
        <v>4350</v>
      </c>
      <c r="J229" s="141">
        <f>I229/G229*100</f>
        <v>100</v>
      </c>
      <c r="K229" s="69"/>
      <c r="L229" s="19"/>
      <c r="M229" s="19"/>
      <c r="N229" s="19"/>
      <c r="O229" s="19"/>
      <c r="P229" s="73"/>
    </row>
    <row r="230" spans="1:16" s="74" customFormat="1" ht="14.25" customHeight="1">
      <c r="A230" s="93" t="s">
        <v>257</v>
      </c>
      <c r="B230" s="123"/>
      <c r="C230" s="121"/>
      <c r="D230" s="121"/>
      <c r="E230" s="121"/>
      <c r="F230" s="121"/>
      <c r="G230" s="129"/>
      <c r="H230" s="162"/>
      <c r="I230" s="163"/>
      <c r="J230" s="141"/>
      <c r="K230" s="69"/>
      <c r="L230" s="19"/>
      <c r="M230" s="19"/>
      <c r="N230" s="19"/>
      <c r="O230" s="19"/>
      <c r="P230" s="73"/>
    </row>
    <row r="231" spans="1:16" s="74" customFormat="1" ht="14.25" customHeight="1">
      <c r="A231" s="93" t="s">
        <v>258</v>
      </c>
      <c r="B231" s="123"/>
      <c r="C231" s="121"/>
      <c r="D231" s="121"/>
      <c r="E231" s="121"/>
      <c r="F231" s="121"/>
      <c r="G231" s="129"/>
      <c r="H231" s="162"/>
      <c r="I231" s="163"/>
      <c r="J231" s="141"/>
      <c r="K231" s="69"/>
      <c r="L231" s="19"/>
      <c r="M231" s="19"/>
      <c r="N231" s="19"/>
      <c r="O231" s="19"/>
      <c r="P231" s="73"/>
    </row>
    <row r="232" spans="1:16" s="74" customFormat="1" ht="14.25" customHeight="1">
      <c r="A232" s="93" t="s">
        <v>318</v>
      </c>
      <c r="B232" s="123"/>
      <c r="C232" s="121"/>
      <c r="D232" s="121"/>
      <c r="E232" s="121"/>
      <c r="F232" s="121"/>
      <c r="G232" s="129"/>
      <c r="H232" s="162"/>
      <c r="I232" s="163"/>
      <c r="J232" s="141"/>
      <c r="K232" s="69"/>
      <c r="L232" s="19"/>
      <c r="M232" s="19"/>
      <c r="N232" s="19"/>
      <c r="O232" s="19"/>
      <c r="P232" s="73"/>
    </row>
    <row r="233" spans="1:16" s="74" customFormat="1" ht="14.25" customHeight="1">
      <c r="A233" s="98" t="s">
        <v>259</v>
      </c>
      <c r="B233" s="123"/>
      <c r="C233" s="121"/>
      <c r="D233" s="121"/>
      <c r="E233" s="121"/>
      <c r="F233" s="121"/>
      <c r="G233" s="129"/>
      <c r="H233" s="162"/>
      <c r="I233" s="163"/>
      <c r="J233" s="141"/>
      <c r="K233" s="69"/>
      <c r="L233" s="19"/>
      <c r="M233" s="19"/>
      <c r="N233" s="19"/>
      <c r="O233" s="19"/>
      <c r="P233" s="73"/>
    </row>
    <row r="234" spans="1:16" s="74" customFormat="1" ht="14.25" customHeight="1">
      <c r="A234" s="98" t="s">
        <v>260</v>
      </c>
      <c r="B234" s="123"/>
      <c r="C234" s="121" t="s">
        <v>119</v>
      </c>
      <c r="D234" s="121" t="s">
        <v>22</v>
      </c>
      <c r="E234" s="121" t="s">
        <v>329</v>
      </c>
      <c r="F234" s="121"/>
      <c r="G234" s="129">
        <v>1500</v>
      </c>
      <c r="H234" s="162"/>
      <c r="I234" s="163">
        <v>1500</v>
      </c>
      <c r="J234" s="141">
        <f>I234/G234*100</f>
        <v>100</v>
      </c>
      <c r="K234" s="69"/>
      <c r="L234" s="19"/>
      <c r="M234" s="19"/>
      <c r="N234" s="19"/>
      <c r="O234" s="19"/>
      <c r="P234" s="73"/>
    </row>
    <row r="235" spans="1:16" s="74" customFormat="1" ht="14.25" customHeight="1">
      <c r="A235" s="98" t="s">
        <v>261</v>
      </c>
      <c r="B235" s="123"/>
      <c r="C235" s="121"/>
      <c r="D235" s="121"/>
      <c r="E235" s="121"/>
      <c r="F235" s="121"/>
      <c r="G235" s="129"/>
      <c r="H235" s="162"/>
      <c r="I235" s="163"/>
      <c r="J235" s="141"/>
      <c r="K235" s="69"/>
      <c r="L235" s="19"/>
      <c r="M235" s="19"/>
      <c r="N235" s="19"/>
      <c r="O235" s="19"/>
      <c r="P235" s="73"/>
    </row>
    <row r="236" spans="1:16" s="74" customFormat="1" ht="14.25" customHeight="1">
      <c r="A236" s="98" t="s">
        <v>328</v>
      </c>
      <c r="B236" s="123"/>
      <c r="C236" s="121"/>
      <c r="D236" s="121"/>
      <c r="E236" s="121"/>
      <c r="F236" s="121"/>
      <c r="G236" s="129"/>
      <c r="H236" s="162"/>
      <c r="I236" s="163"/>
      <c r="J236" s="141"/>
      <c r="K236" s="69"/>
      <c r="L236" s="19"/>
      <c r="M236" s="19"/>
      <c r="N236" s="19"/>
      <c r="O236" s="19"/>
      <c r="P236" s="73"/>
    </row>
    <row r="237" spans="1:16" s="74" customFormat="1" ht="14.25" customHeight="1">
      <c r="A237" s="98" t="s">
        <v>124</v>
      </c>
      <c r="B237" s="123"/>
      <c r="C237" s="121" t="s">
        <v>119</v>
      </c>
      <c r="D237" s="121" t="s">
        <v>22</v>
      </c>
      <c r="E237" s="121" t="s">
        <v>329</v>
      </c>
      <c r="F237" s="121" t="s">
        <v>314</v>
      </c>
      <c r="G237" s="129">
        <v>1500</v>
      </c>
      <c r="H237" s="162"/>
      <c r="I237" s="163">
        <v>1500</v>
      </c>
      <c r="J237" s="141">
        <f>I237/G237*100</f>
        <v>100</v>
      </c>
      <c r="K237" s="69"/>
      <c r="L237" s="19"/>
      <c r="M237" s="19"/>
      <c r="N237" s="19"/>
      <c r="O237" s="19"/>
      <c r="P237" s="73"/>
    </row>
    <row r="238" spans="1:16" s="74" customFormat="1" ht="14.25" customHeight="1">
      <c r="A238" s="93" t="s">
        <v>318</v>
      </c>
      <c r="B238" s="123"/>
      <c r="C238" s="121"/>
      <c r="D238" s="121"/>
      <c r="E238" s="121"/>
      <c r="F238" s="121"/>
      <c r="G238" s="129"/>
      <c r="H238" s="162"/>
      <c r="I238" s="163"/>
      <c r="J238" s="141"/>
      <c r="K238" s="69"/>
      <c r="L238" s="19"/>
      <c r="M238" s="19"/>
      <c r="N238" s="19"/>
      <c r="O238" s="19"/>
      <c r="P238" s="73"/>
    </row>
    <row r="239" spans="1:16" s="74" customFormat="1" ht="14.25" customHeight="1">
      <c r="A239" s="98" t="s">
        <v>259</v>
      </c>
      <c r="B239" s="123"/>
      <c r="C239" s="121"/>
      <c r="D239" s="121"/>
      <c r="E239" s="121"/>
      <c r="F239" s="121"/>
      <c r="G239" s="129"/>
      <c r="H239" s="162"/>
      <c r="I239" s="163"/>
      <c r="J239" s="141"/>
      <c r="K239" s="69"/>
      <c r="L239" s="19"/>
      <c r="M239" s="19"/>
      <c r="N239" s="19"/>
      <c r="O239" s="19"/>
      <c r="P239" s="73"/>
    </row>
    <row r="240" spans="1:16" s="74" customFormat="1" ht="14.25" customHeight="1">
      <c r="A240" s="98" t="s">
        <v>260</v>
      </c>
      <c r="B240" s="123"/>
      <c r="C240" s="121" t="s">
        <v>119</v>
      </c>
      <c r="D240" s="121" t="s">
        <v>22</v>
      </c>
      <c r="E240" s="121" t="s">
        <v>262</v>
      </c>
      <c r="F240" s="121"/>
      <c r="G240" s="129">
        <f>G242</f>
        <v>2300</v>
      </c>
      <c r="H240" s="162"/>
      <c r="I240" s="163">
        <f>I242</f>
        <v>2300</v>
      </c>
      <c r="J240" s="141">
        <f>I240/G240*100</f>
        <v>100</v>
      </c>
      <c r="K240" s="69"/>
      <c r="L240" s="19"/>
      <c r="M240" s="19"/>
      <c r="N240" s="19"/>
      <c r="O240" s="19"/>
      <c r="P240" s="73"/>
    </row>
    <row r="241" spans="1:16" s="74" customFormat="1" ht="14.25" customHeight="1">
      <c r="A241" s="98" t="s">
        <v>330</v>
      </c>
      <c r="B241" s="123"/>
      <c r="C241" s="121"/>
      <c r="D241" s="121"/>
      <c r="E241" s="121"/>
      <c r="F241" s="121"/>
      <c r="G241" s="129"/>
      <c r="H241" s="162"/>
      <c r="I241" s="163"/>
      <c r="J241" s="141"/>
      <c r="K241" s="69"/>
      <c r="L241" s="19"/>
      <c r="M241" s="19"/>
      <c r="N241" s="19"/>
      <c r="O241" s="19"/>
      <c r="P241" s="73"/>
    </row>
    <row r="242" spans="1:16" s="74" customFormat="1" ht="14.25" customHeight="1">
      <c r="A242" s="98" t="s">
        <v>124</v>
      </c>
      <c r="B242" s="123"/>
      <c r="C242" s="121" t="s">
        <v>119</v>
      </c>
      <c r="D242" s="121" t="s">
        <v>22</v>
      </c>
      <c r="E242" s="121" t="s">
        <v>262</v>
      </c>
      <c r="F242" s="121" t="s">
        <v>314</v>
      </c>
      <c r="G242" s="129">
        <v>2300</v>
      </c>
      <c r="H242" s="162"/>
      <c r="I242" s="163">
        <v>2300</v>
      </c>
      <c r="J242" s="141">
        <f>I242/G242*100</f>
        <v>100</v>
      </c>
      <c r="K242" s="69"/>
      <c r="L242" s="19"/>
      <c r="M242" s="19"/>
      <c r="N242" s="19"/>
      <c r="O242" s="19"/>
      <c r="P242" s="73"/>
    </row>
    <row r="243" spans="1:16" s="74" customFormat="1" ht="14.25" customHeight="1">
      <c r="A243" s="93" t="s">
        <v>266</v>
      </c>
      <c r="B243" s="123"/>
      <c r="C243" s="121"/>
      <c r="D243" s="121"/>
      <c r="E243" s="121"/>
      <c r="F243" s="121"/>
      <c r="G243" s="129"/>
      <c r="H243" s="162"/>
      <c r="I243" s="163"/>
      <c r="J243" s="141"/>
      <c r="K243" s="69"/>
      <c r="L243" s="19"/>
      <c r="M243" s="19"/>
      <c r="N243" s="19"/>
      <c r="O243" s="19"/>
      <c r="P243" s="73"/>
    </row>
    <row r="244" spans="1:16" s="74" customFormat="1" ht="14.25" customHeight="1">
      <c r="A244" s="98" t="s">
        <v>267</v>
      </c>
      <c r="B244" s="123"/>
      <c r="C244" s="121"/>
      <c r="D244" s="121"/>
      <c r="E244" s="121"/>
      <c r="F244" s="121"/>
      <c r="G244" s="129"/>
      <c r="H244" s="162"/>
      <c r="I244" s="163"/>
      <c r="J244" s="141"/>
      <c r="K244" s="69"/>
      <c r="L244" s="19"/>
      <c r="M244" s="19"/>
      <c r="N244" s="19"/>
      <c r="O244" s="19"/>
      <c r="P244" s="73"/>
    </row>
    <row r="245" spans="1:16" s="74" customFormat="1" ht="14.25" customHeight="1">
      <c r="A245" s="98" t="s">
        <v>260</v>
      </c>
      <c r="B245" s="123"/>
      <c r="C245" s="121" t="s">
        <v>119</v>
      </c>
      <c r="D245" s="121" t="s">
        <v>22</v>
      </c>
      <c r="E245" s="121" t="s">
        <v>262</v>
      </c>
      <c r="F245" s="121"/>
      <c r="G245" s="129">
        <f>G247</f>
        <v>550</v>
      </c>
      <c r="H245" s="162"/>
      <c r="I245" s="163">
        <f>I247</f>
        <v>550</v>
      </c>
      <c r="J245" s="141">
        <f>I245/G245*100</f>
        <v>100</v>
      </c>
      <c r="K245" s="69"/>
      <c r="L245" s="19"/>
      <c r="M245" s="19"/>
      <c r="N245" s="19"/>
      <c r="O245" s="19"/>
      <c r="P245" s="73"/>
    </row>
    <row r="246" spans="1:16" s="74" customFormat="1" ht="14.25" customHeight="1">
      <c r="A246" s="98" t="s">
        <v>261</v>
      </c>
      <c r="B246" s="123"/>
      <c r="C246" s="121"/>
      <c r="D246" s="121"/>
      <c r="E246" s="121"/>
      <c r="F246" s="121"/>
      <c r="G246" s="129"/>
      <c r="H246" s="162"/>
      <c r="I246" s="163"/>
      <c r="J246" s="141"/>
      <c r="K246" s="69"/>
      <c r="L246" s="19"/>
      <c r="M246" s="19"/>
      <c r="N246" s="19"/>
      <c r="O246" s="19"/>
      <c r="P246" s="73"/>
    </row>
    <row r="247" spans="1:16" s="74" customFormat="1" ht="14.25" customHeight="1">
      <c r="A247" s="98" t="s">
        <v>124</v>
      </c>
      <c r="B247" s="123"/>
      <c r="C247" s="121" t="s">
        <v>119</v>
      </c>
      <c r="D247" s="121" t="s">
        <v>22</v>
      </c>
      <c r="E247" s="121" t="s">
        <v>262</v>
      </c>
      <c r="F247" s="121" t="s">
        <v>314</v>
      </c>
      <c r="G247" s="129">
        <v>550</v>
      </c>
      <c r="H247" s="162"/>
      <c r="I247" s="163">
        <v>550</v>
      </c>
      <c r="J247" s="141">
        <f>I247/G247*100</f>
        <v>100</v>
      </c>
      <c r="K247" s="69"/>
      <c r="L247" s="19"/>
      <c r="M247" s="19"/>
      <c r="N247" s="19"/>
      <c r="O247" s="19"/>
      <c r="P247" s="73"/>
    </row>
    <row r="248" spans="1:16" ht="14.25" customHeight="1">
      <c r="A248" s="70" t="s">
        <v>137</v>
      </c>
      <c r="B248" s="123"/>
      <c r="C248" s="105" t="str">
        <f>C$195</f>
        <v>05</v>
      </c>
      <c r="D248" s="105" t="s">
        <v>72</v>
      </c>
      <c r="E248" s="105"/>
      <c r="F248" s="105"/>
      <c r="G248" s="174">
        <f>G253+G257+G260+G264</f>
        <v>2642.5</v>
      </c>
      <c r="H248" s="174" t="e">
        <f>#REF!+#REF!+#REF!+#REF!+H253</f>
        <v>#REF!</v>
      </c>
      <c r="I248" s="174">
        <f>I253+I257+I260+I264</f>
        <v>2584</v>
      </c>
      <c r="J248" s="141">
        <f>I248/G248*100</f>
        <v>97.78618732261116</v>
      </c>
      <c r="K248" s="30"/>
      <c r="L248" s="31"/>
      <c r="M248" s="31"/>
      <c r="N248" s="31"/>
      <c r="O248" s="31"/>
      <c r="P248" s="9"/>
    </row>
    <row r="249" spans="1:16" ht="14.25" customHeight="1">
      <c r="A249" s="98" t="s">
        <v>137</v>
      </c>
      <c r="B249" s="123"/>
      <c r="C249" s="164" t="s">
        <v>119</v>
      </c>
      <c r="D249" s="164" t="s">
        <v>72</v>
      </c>
      <c r="E249" s="164"/>
      <c r="F249" s="164"/>
      <c r="G249" s="161"/>
      <c r="H249" s="162"/>
      <c r="I249" s="163"/>
      <c r="J249" s="141"/>
      <c r="K249" s="30"/>
      <c r="L249" s="31"/>
      <c r="M249" s="31"/>
      <c r="N249" s="31"/>
      <c r="O249" s="31"/>
      <c r="P249" s="9"/>
    </row>
    <row r="250" spans="1:16" ht="14.25" customHeight="1">
      <c r="A250" s="93" t="s">
        <v>256</v>
      </c>
      <c r="B250" s="123"/>
      <c r="C250" s="164" t="s">
        <v>119</v>
      </c>
      <c r="D250" s="164" t="s">
        <v>72</v>
      </c>
      <c r="E250" s="164"/>
      <c r="F250" s="164"/>
      <c r="G250" s="161"/>
      <c r="H250" s="162"/>
      <c r="I250" s="163"/>
      <c r="J250" s="141"/>
      <c r="K250" s="30"/>
      <c r="L250" s="31"/>
      <c r="M250" s="31"/>
      <c r="N250" s="31"/>
      <c r="O250" s="31"/>
      <c r="P250" s="9"/>
    </row>
    <row r="251" spans="1:16" ht="14.25" customHeight="1">
      <c r="A251" s="93" t="s">
        <v>257</v>
      </c>
      <c r="B251" s="123"/>
      <c r="C251" s="164"/>
      <c r="D251" s="164"/>
      <c r="E251" s="164"/>
      <c r="F251" s="164"/>
      <c r="G251" s="161"/>
      <c r="H251" s="162"/>
      <c r="I251" s="163"/>
      <c r="J251" s="141"/>
      <c r="K251" s="30"/>
      <c r="L251" s="31"/>
      <c r="M251" s="31"/>
      <c r="N251" s="31"/>
      <c r="O251" s="31"/>
      <c r="P251" s="9"/>
    </row>
    <row r="252" spans="1:16" ht="14.25" customHeight="1">
      <c r="A252" s="93" t="s">
        <v>258</v>
      </c>
      <c r="B252" s="123"/>
      <c r="C252" s="164"/>
      <c r="D252" s="164"/>
      <c r="E252" s="164"/>
      <c r="F252" s="164"/>
      <c r="G252" s="161"/>
      <c r="H252" s="162"/>
      <c r="I252" s="163"/>
      <c r="J252" s="141"/>
      <c r="K252" s="30"/>
      <c r="L252" s="31"/>
      <c r="M252" s="31"/>
      <c r="N252" s="31"/>
      <c r="O252" s="31"/>
      <c r="P252" s="9"/>
    </row>
    <row r="253" spans="1:16" ht="14.25" customHeight="1">
      <c r="A253" s="102" t="s">
        <v>263</v>
      </c>
      <c r="B253" s="98"/>
      <c r="C253" s="164" t="str">
        <f>C$195</f>
        <v>05</v>
      </c>
      <c r="D253" s="164" t="str">
        <f>D248</f>
        <v>03</v>
      </c>
      <c r="E253" s="164" t="s">
        <v>265</v>
      </c>
      <c r="F253" s="164"/>
      <c r="G253" s="161">
        <f>G256</f>
        <v>1664.5</v>
      </c>
      <c r="H253" s="162" t="e">
        <f>#REF!</f>
        <v>#REF!</v>
      </c>
      <c r="I253" s="161">
        <f>I256</f>
        <v>1628.8</v>
      </c>
      <c r="J253" s="141">
        <f>I253/G253*100</f>
        <v>97.8552117753079</v>
      </c>
      <c r="K253" s="30"/>
      <c r="L253" s="31"/>
      <c r="M253" s="31"/>
      <c r="N253" s="31"/>
      <c r="O253" s="31"/>
      <c r="P253" s="9"/>
    </row>
    <row r="254" spans="1:16" ht="14.25" customHeight="1">
      <c r="A254" s="102" t="s">
        <v>264</v>
      </c>
      <c r="B254" s="98"/>
      <c r="C254" s="164"/>
      <c r="D254" s="164"/>
      <c r="E254" s="164"/>
      <c r="F254" s="164"/>
      <c r="G254" s="161"/>
      <c r="H254" s="162"/>
      <c r="I254" s="161"/>
      <c r="J254" s="141"/>
      <c r="K254" s="30"/>
      <c r="L254" s="31"/>
      <c r="M254" s="31"/>
      <c r="N254" s="31"/>
      <c r="O254" s="31"/>
      <c r="P254" s="9"/>
    </row>
    <row r="255" spans="1:16" ht="14.25" customHeight="1">
      <c r="A255" s="98" t="s">
        <v>187</v>
      </c>
      <c r="B255" s="98"/>
      <c r="C255" s="164"/>
      <c r="D255" s="164"/>
      <c r="E255" s="164"/>
      <c r="F255" s="164"/>
      <c r="G255" s="161"/>
      <c r="H255" s="162"/>
      <c r="I255" s="163"/>
      <c r="J255" s="141"/>
      <c r="K255" s="30"/>
      <c r="L255" s="31"/>
      <c r="M255" s="31"/>
      <c r="N255" s="31"/>
      <c r="O255" s="31"/>
      <c r="P255" s="9"/>
    </row>
    <row r="256" spans="1:16" ht="14.25" customHeight="1">
      <c r="A256" s="166" t="s">
        <v>194</v>
      </c>
      <c r="B256" s="98"/>
      <c r="C256" s="164" t="str">
        <f>C$195</f>
        <v>05</v>
      </c>
      <c r="D256" s="164" t="str">
        <f>D253</f>
        <v>03</v>
      </c>
      <c r="E256" s="164" t="s">
        <v>265</v>
      </c>
      <c r="F256" s="164" t="s">
        <v>189</v>
      </c>
      <c r="G256" s="161">
        <v>1664.5</v>
      </c>
      <c r="H256" s="162"/>
      <c r="I256" s="163">
        <v>1628.8</v>
      </c>
      <c r="J256" s="141">
        <f>I256/G256*100</f>
        <v>97.8552117753079</v>
      </c>
      <c r="K256" s="30"/>
      <c r="L256" s="31"/>
      <c r="M256" s="31"/>
      <c r="N256" s="31"/>
      <c r="O256" s="31"/>
      <c r="P256" s="9"/>
    </row>
    <row r="257" spans="1:16" ht="14.25" customHeight="1">
      <c r="A257" s="93" t="s">
        <v>138</v>
      </c>
      <c r="B257" s="98"/>
      <c r="C257" s="164" t="s">
        <v>119</v>
      </c>
      <c r="D257" s="164" t="s">
        <v>72</v>
      </c>
      <c r="E257" s="164" t="s">
        <v>268</v>
      </c>
      <c r="F257" s="164"/>
      <c r="G257" s="161">
        <f>G259</f>
        <v>140</v>
      </c>
      <c r="H257" s="106"/>
      <c r="I257" s="163">
        <f>I259</f>
        <v>132.9</v>
      </c>
      <c r="J257" s="141">
        <f>I257/G257*100</f>
        <v>94.92857142857143</v>
      </c>
      <c r="K257" s="69"/>
      <c r="L257" s="19"/>
      <c r="M257" s="19"/>
      <c r="N257" s="19"/>
      <c r="O257" s="19"/>
      <c r="P257" s="9"/>
    </row>
    <row r="258" spans="1:16" ht="14.25" customHeight="1">
      <c r="A258" s="98" t="s">
        <v>187</v>
      </c>
      <c r="B258" s="98"/>
      <c r="C258" s="164"/>
      <c r="D258" s="164"/>
      <c r="E258" s="164"/>
      <c r="F258" s="164"/>
      <c r="G258" s="161"/>
      <c r="H258" s="106"/>
      <c r="I258" s="163"/>
      <c r="J258" s="141"/>
      <c r="K258" s="69"/>
      <c r="L258" s="19"/>
      <c r="M258" s="19"/>
      <c r="N258" s="19"/>
      <c r="O258" s="19"/>
      <c r="P258" s="9"/>
    </row>
    <row r="259" spans="1:16" ht="14.25" customHeight="1">
      <c r="A259" s="166" t="s">
        <v>194</v>
      </c>
      <c r="B259" s="98"/>
      <c r="C259" s="164" t="s">
        <v>119</v>
      </c>
      <c r="D259" s="164" t="s">
        <v>72</v>
      </c>
      <c r="E259" s="164" t="s">
        <v>268</v>
      </c>
      <c r="F259" s="164" t="s">
        <v>189</v>
      </c>
      <c r="G259" s="161">
        <v>140</v>
      </c>
      <c r="H259" s="106"/>
      <c r="I259" s="163">
        <v>132.9</v>
      </c>
      <c r="J259" s="141">
        <f>I259/G259*100</f>
        <v>94.92857142857143</v>
      </c>
      <c r="K259" s="69"/>
      <c r="L259" s="19"/>
      <c r="M259" s="19"/>
      <c r="N259" s="19"/>
      <c r="O259" s="19"/>
      <c r="P259" s="9"/>
    </row>
    <row r="260" spans="1:16" ht="14.25" customHeight="1">
      <c r="A260" s="93" t="s">
        <v>139</v>
      </c>
      <c r="B260" s="98"/>
      <c r="C260" s="164" t="s">
        <v>119</v>
      </c>
      <c r="D260" s="164" t="s">
        <v>72</v>
      </c>
      <c r="E260" s="164" t="s">
        <v>269</v>
      </c>
      <c r="F260" s="164"/>
      <c r="G260" s="161">
        <f>G262</f>
        <v>192</v>
      </c>
      <c r="H260" s="106"/>
      <c r="I260" s="163">
        <f>I262</f>
        <v>190.3</v>
      </c>
      <c r="J260" s="141">
        <f>I260/G260*100</f>
        <v>99.11458333333334</v>
      </c>
      <c r="K260" s="69"/>
      <c r="L260" s="19"/>
      <c r="M260" s="19"/>
      <c r="N260" s="19"/>
      <c r="O260" s="19"/>
      <c r="P260" s="9"/>
    </row>
    <row r="261" spans="1:16" ht="14.25" customHeight="1">
      <c r="A261" s="98" t="s">
        <v>187</v>
      </c>
      <c r="B261" s="98"/>
      <c r="C261" s="164"/>
      <c r="D261" s="164"/>
      <c r="E261" s="164"/>
      <c r="F261" s="164"/>
      <c r="G261" s="161"/>
      <c r="H261" s="106"/>
      <c r="I261" s="163"/>
      <c r="J261" s="141"/>
      <c r="K261" s="69"/>
      <c r="L261" s="19"/>
      <c r="M261" s="19"/>
      <c r="N261" s="19"/>
      <c r="O261" s="19"/>
      <c r="P261" s="9"/>
    </row>
    <row r="262" spans="1:16" ht="14.25" customHeight="1">
      <c r="A262" s="166" t="s">
        <v>194</v>
      </c>
      <c r="B262" s="98"/>
      <c r="C262" s="164" t="s">
        <v>119</v>
      </c>
      <c r="D262" s="164" t="s">
        <v>72</v>
      </c>
      <c r="E262" s="164" t="s">
        <v>269</v>
      </c>
      <c r="F262" s="164" t="s">
        <v>189</v>
      </c>
      <c r="G262" s="161">
        <v>192</v>
      </c>
      <c r="H262" s="106"/>
      <c r="I262" s="163">
        <v>190.3</v>
      </c>
      <c r="J262" s="141">
        <f>I262/G262*100</f>
        <v>99.11458333333334</v>
      </c>
      <c r="K262" s="69"/>
      <c r="L262" s="19"/>
      <c r="M262" s="19"/>
      <c r="N262" s="19"/>
      <c r="O262" s="19"/>
      <c r="P262" s="9"/>
    </row>
    <row r="263" spans="1:16" ht="14.25" customHeight="1">
      <c r="A263" s="93" t="s">
        <v>140</v>
      </c>
      <c r="B263" s="98"/>
      <c r="C263" s="164"/>
      <c r="D263" s="175"/>
      <c r="E263" s="175"/>
      <c r="F263" s="164"/>
      <c r="G263" s="161"/>
      <c r="H263" s="106"/>
      <c r="I263" s="163"/>
      <c r="J263" s="141"/>
      <c r="K263" s="69"/>
      <c r="L263" s="19"/>
      <c r="M263" s="19"/>
      <c r="N263" s="19"/>
      <c r="O263" s="19"/>
      <c r="P263" s="9"/>
    </row>
    <row r="264" spans="1:16" ht="14.25" customHeight="1">
      <c r="A264" s="93" t="s">
        <v>141</v>
      </c>
      <c r="B264" s="98"/>
      <c r="C264" s="164" t="s">
        <v>119</v>
      </c>
      <c r="D264" s="164" t="s">
        <v>72</v>
      </c>
      <c r="E264" s="164" t="s">
        <v>270</v>
      </c>
      <c r="F264" s="164"/>
      <c r="G264" s="176">
        <f>G266</f>
        <v>646</v>
      </c>
      <c r="H264" s="177"/>
      <c r="I264" s="177">
        <f>I266</f>
        <v>632</v>
      </c>
      <c r="J264" s="141">
        <f>I264/G264*100</f>
        <v>97.8328173374613</v>
      </c>
      <c r="K264" s="69"/>
      <c r="L264" s="19"/>
      <c r="M264" s="19"/>
      <c r="N264" s="19"/>
      <c r="O264" s="19"/>
      <c r="P264" s="9"/>
    </row>
    <row r="265" spans="1:16" ht="14.25" customHeight="1">
      <c r="A265" s="98" t="s">
        <v>187</v>
      </c>
      <c r="B265" s="98"/>
      <c r="C265" s="164"/>
      <c r="D265" s="164"/>
      <c r="E265" s="164"/>
      <c r="F265" s="164"/>
      <c r="G265" s="176"/>
      <c r="H265" s="177"/>
      <c r="I265" s="177"/>
      <c r="J265" s="141"/>
      <c r="K265" s="69"/>
      <c r="L265" s="19"/>
      <c r="M265" s="19"/>
      <c r="N265" s="19"/>
      <c r="O265" s="19"/>
      <c r="P265" s="9"/>
    </row>
    <row r="266" spans="1:16" ht="14.25" customHeight="1">
      <c r="A266" s="166" t="s">
        <v>194</v>
      </c>
      <c r="B266" s="98"/>
      <c r="C266" s="164" t="s">
        <v>119</v>
      </c>
      <c r="D266" s="164" t="s">
        <v>72</v>
      </c>
      <c r="E266" s="164" t="s">
        <v>270</v>
      </c>
      <c r="F266" s="164" t="s">
        <v>189</v>
      </c>
      <c r="G266" s="176">
        <v>646</v>
      </c>
      <c r="H266" s="177"/>
      <c r="I266" s="177">
        <v>632</v>
      </c>
      <c r="J266" s="141">
        <f>I266/G266*100</f>
        <v>97.8328173374613</v>
      </c>
      <c r="K266" s="69"/>
      <c r="L266" s="19"/>
      <c r="M266" s="19"/>
      <c r="N266" s="19"/>
      <c r="O266" s="19"/>
      <c r="P266" s="9"/>
    </row>
    <row r="267" spans="1:16" s="17" customFormat="1" ht="19.5" customHeight="1">
      <c r="A267" s="178" t="s">
        <v>142</v>
      </c>
      <c r="B267" s="120"/>
      <c r="C267" s="105" t="s">
        <v>39</v>
      </c>
      <c r="D267" s="164"/>
      <c r="E267" s="164"/>
      <c r="F267" s="164"/>
      <c r="G267" s="140">
        <f>G268</f>
        <v>4</v>
      </c>
      <c r="H267" s="168" t="e">
        <f>#REF!+#REF!+#REF!+#REF!+#REF!+H268</f>
        <v>#REF!</v>
      </c>
      <c r="I267" s="140">
        <f>I268</f>
        <v>4</v>
      </c>
      <c r="J267" s="141">
        <f>I267/G267*100</f>
        <v>100</v>
      </c>
      <c r="K267" s="58"/>
      <c r="L267" s="11"/>
      <c r="M267" s="11"/>
      <c r="N267" s="11"/>
      <c r="O267" s="11"/>
      <c r="P267" s="16"/>
    </row>
    <row r="268" spans="1:16" ht="14.25" customHeight="1">
      <c r="A268" s="61" t="s">
        <v>143</v>
      </c>
      <c r="B268" s="98"/>
      <c r="C268" s="105" t="str">
        <f>C$267</f>
        <v>07</v>
      </c>
      <c r="D268" s="105" t="s">
        <v>39</v>
      </c>
      <c r="E268" s="105"/>
      <c r="F268" s="105"/>
      <c r="G268" s="169">
        <f>G269</f>
        <v>4</v>
      </c>
      <c r="H268" s="168" t="e">
        <f>H269+#REF!+#REF!</f>
        <v>#REF!</v>
      </c>
      <c r="I268" s="179">
        <f>I269</f>
        <v>4</v>
      </c>
      <c r="J268" s="141">
        <f>I268/G268*100</f>
        <v>100</v>
      </c>
      <c r="K268" s="30"/>
      <c r="L268" s="31"/>
      <c r="M268" s="31"/>
      <c r="N268" s="31"/>
      <c r="O268" s="31"/>
      <c r="P268" s="9"/>
    </row>
    <row r="269" spans="1:16" s="74" customFormat="1" ht="14.25" customHeight="1">
      <c r="A269" s="93" t="s">
        <v>144</v>
      </c>
      <c r="B269" s="98"/>
      <c r="C269" s="164" t="str">
        <f>C$267</f>
        <v>07</v>
      </c>
      <c r="D269" s="164" t="str">
        <f>D$268</f>
        <v>07</v>
      </c>
      <c r="E269" s="164" t="s">
        <v>271</v>
      </c>
      <c r="F269" s="164"/>
      <c r="G269" s="165">
        <f>G270</f>
        <v>4</v>
      </c>
      <c r="H269" s="162" t="e">
        <f>H270</f>
        <v>#REF!</v>
      </c>
      <c r="I269" s="172">
        <f>I270</f>
        <v>4</v>
      </c>
      <c r="J269" s="141">
        <f>I269/G269*100</f>
        <v>100</v>
      </c>
      <c r="K269" s="69"/>
      <c r="L269" s="19"/>
      <c r="M269" s="19"/>
      <c r="N269" s="19"/>
      <c r="O269" s="19"/>
      <c r="P269" s="73"/>
    </row>
    <row r="270" spans="1:16" s="74" customFormat="1" ht="14.25" customHeight="1">
      <c r="A270" s="93" t="s">
        <v>145</v>
      </c>
      <c r="B270" s="98"/>
      <c r="C270" s="164" t="str">
        <f>C$267</f>
        <v>07</v>
      </c>
      <c r="D270" s="164" t="str">
        <f>D$268</f>
        <v>07</v>
      </c>
      <c r="E270" s="164" t="s">
        <v>271</v>
      </c>
      <c r="F270" s="164"/>
      <c r="G270" s="165">
        <f>G272</f>
        <v>4</v>
      </c>
      <c r="H270" s="162" t="e">
        <f>#REF!+H271</f>
        <v>#REF!</v>
      </c>
      <c r="I270" s="172">
        <f>I272</f>
        <v>4</v>
      </c>
      <c r="J270" s="141">
        <f>I270/G270*100</f>
        <v>100</v>
      </c>
      <c r="K270" s="69"/>
      <c r="L270" s="19"/>
      <c r="M270" s="19"/>
      <c r="N270" s="19"/>
      <c r="O270" s="19"/>
      <c r="P270" s="73"/>
    </row>
    <row r="271" spans="1:16" ht="14.25" customHeight="1">
      <c r="A271" s="98" t="s">
        <v>187</v>
      </c>
      <c r="B271" s="98"/>
      <c r="C271" s="164"/>
      <c r="D271" s="175"/>
      <c r="E271" s="175"/>
      <c r="F271" s="175"/>
      <c r="G271" s="165"/>
      <c r="H271" s="106"/>
      <c r="I271" s="172"/>
      <c r="J271" s="141"/>
      <c r="K271" s="69"/>
      <c r="L271" s="19"/>
      <c r="M271" s="19"/>
      <c r="N271" s="19"/>
      <c r="O271" s="19"/>
      <c r="P271" s="9"/>
    </row>
    <row r="272" spans="1:16" ht="15" customHeight="1">
      <c r="A272" s="166" t="s">
        <v>194</v>
      </c>
      <c r="B272" s="98"/>
      <c r="C272" s="164" t="str">
        <f>C$267</f>
        <v>07</v>
      </c>
      <c r="D272" s="164" t="str">
        <f>D$268</f>
        <v>07</v>
      </c>
      <c r="E272" s="164" t="str">
        <f>E270</f>
        <v>20 5 2 509</v>
      </c>
      <c r="F272" s="164" t="s">
        <v>189</v>
      </c>
      <c r="G272" s="165">
        <v>4</v>
      </c>
      <c r="H272" s="106"/>
      <c r="I272" s="172">
        <v>4</v>
      </c>
      <c r="J272" s="141">
        <f>I272/G272*100</f>
        <v>100</v>
      </c>
      <c r="K272" s="69"/>
      <c r="L272" s="19"/>
      <c r="M272" s="19"/>
      <c r="N272" s="19"/>
      <c r="O272" s="19"/>
      <c r="P272" s="9"/>
    </row>
    <row r="273" spans="1:16" ht="15" customHeight="1">
      <c r="A273" s="103" t="s">
        <v>146</v>
      </c>
      <c r="B273" s="98"/>
      <c r="C273" s="105" t="s">
        <v>39</v>
      </c>
      <c r="D273" s="105" t="s">
        <v>147</v>
      </c>
      <c r="E273" s="164"/>
      <c r="F273" s="164"/>
      <c r="G273" s="140"/>
      <c r="H273" s="106"/>
      <c r="I273" s="140"/>
      <c r="J273" s="141"/>
      <c r="K273" s="69"/>
      <c r="L273" s="19"/>
      <c r="M273" s="19"/>
      <c r="N273" s="19"/>
      <c r="O273" s="19"/>
      <c r="P273" s="9"/>
    </row>
    <row r="274" spans="1:16" s="17" customFormat="1" ht="13.5" customHeight="1">
      <c r="A274" s="178" t="s">
        <v>148</v>
      </c>
      <c r="B274" s="120"/>
      <c r="C274" s="164"/>
      <c r="D274" s="164"/>
      <c r="E274" s="164"/>
      <c r="F274" s="164"/>
      <c r="G274" s="161"/>
      <c r="H274" s="106"/>
      <c r="I274" s="163"/>
      <c r="J274" s="141"/>
      <c r="K274" s="94"/>
      <c r="L274" s="95"/>
      <c r="M274" s="95"/>
      <c r="N274" s="95"/>
      <c r="O274" s="95"/>
      <c r="P274" s="16"/>
    </row>
    <row r="275" spans="1:16" s="60" customFormat="1" ht="15" customHeight="1">
      <c r="A275" s="180" t="s">
        <v>149</v>
      </c>
      <c r="B275" s="181"/>
      <c r="C275" s="105" t="s">
        <v>150</v>
      </c>
      <c r="D275" s="164"/>
      <c r="E275" s="164"/>
      <c r="F275" s="164"/>
      <c r="G275" s="140">
        <f>G276</f>
        <v>1878.9</v>
      </c>
      <c r="H275" s="168" t="e">
        <f>#REF!+#REF!+#REF!+#REF!</f>
        <v>#REF!</v>
      </c>
      <c r="I275" s="183">
        <f>I276</f>
        <v>1878.9</v>
      </c>
      <c r="J275" s="141">
        <f>I275/G275*100</f>
        <v>100</v>
      </c>
      <c r="K275" s="58"/>
      <c r="L275" s="11"/>
      <c r="M275" s="11"/>
      <c r="N275" s="11"/>
      <c r="O275" s="11"/>
      <c r="P275" s="59"/>
    </row>
    <row r="276" spans="1:16" ht="14.25" customHeight="1">
      <c r="A276" s="70" t="s">
        <v>151</v>
      </c>
      <c r="B276" s="123"/>
      <c r="C276" s="105" t="str">
        <f>C$275</f>
        <v>08</v>
      </c>
      <c r="D276" s="105" t="s">
        <v>18</v>
      </c>
      <c r="E276" s="105"/>
      <c r="F276" s="105"/>
      <c r="G276" s="140">
        <f>G284+G278</f>
        <v>1878.9</v>
      </c>
      <c r="H276" s="106"/>
      <c r="I276" s="140">
        <f>I284+I278</f>
        <v>1878.9</v>
      </c>
      <c r="J276" s="141">
        <f>I276/G276*100</f>
        <v>100</v>
      </c>
      <c r="K276" s="69"/>
      <c r="L276" s="19"/>
      <c r="M276" s="19"/>
      <c r="N276" s="19"/>
      <c r="O276" s="19"/>
      <c r="P276" s="9"/>
    </row>
    <row r="277" spans="1:16" ht="14.25" customHeight="1">
      <c r="A277" s="70" t="s">
        <v>272</v>
      </c>
      <c r="B277" s="123"/>
      <c r="C277" s="125"/>
      <c r="D277" s="125"/>
      <c r="E277" s="125"/>
      <c r="F277" s="125"/>
      <c r="G277" s="126"/>
      <c r="H277" s="106"/>
      <c r="I277" s="183"/>
      <c r="J277" s="141"/>
      <c r="K277" s="69"/>
      <c r="L277" s="19"/>
      <c r="M277" s="19"/>
      <c r="N277" s="19"/>
      <c r="O277" s="19"/>
      <c r="P277" s="9"/>
    </row>
    <row r="278" spans="1:16" ht="14.25" customHeight="1">
      <c r="A278" s="70" t="s">
        <v>273</v>
      </c>
      <c r="B278" s="123"/>
      <c r="C278" s="125" t="s">
        <v>150</v>
      </c>
      <c r="D278" s="125" t="s">
        <v>18</v>
      </c>
      <c r="E278" s="125" t="s">
        <v>274</v>
      </c>
      <c r="F278" s="125"/>
      <c r="G278" s="189">
        <f>G281+G282</f>
        <v>1870.9</v>
      </c>
      <c r="H278" s="106"/>
      <c r="I278" s="126">
        <f>I281+I282</f>
        <v>1870.9</v>
      </c>
      <c r="J278" s="141">
        <f>I278/G278*100</f>
        <v>100</v>
      </c>
      <c r="K278" s="69"/>
      <c r="L278" s="19"/>
      <c r="M278" s="19"/>
      <c r="N278" s="19"/>
      <c r="O278" s="19"/>
      <c r="P278" s="9"/>
    </row>
    <row r="279" spans="1:16" ht="14.25" customHeight="1">
      <c r="A279" s="166" t="s">
        <v>175</v>
      </c>
      <c r="B279" s="123"/>
      <c r="C279" s="125"/>
      <c r="D279" s="125"/>
      <c r="E279" s="125"/>
      <c r="F279" s="125"/>
      <c r="G279" s="189"/>
      <c r="H279" s="106"/>
      <c r="I279" s="183"/>
      <c r="J279" s="141"/>
      <c r="K279" s="69"/>
      <c r="L279" s="19"/>
      <c r="M279" s="19"/>
      <c r="N279" s="19"/>
      <c r="O279" s="19"/>
      <c r="P279" s="9"/>
    </row>
    <row r="280" spans="1:16" ht="14.25" customHeight="1">
      <c r="A280" s="98" t="s">
        <v>176</v>
      </c>
      <c r="B280" s="123"/>
      <c r="C280" s="125"/>
      <c r="D280" s="125"/>
      <c r="E280" s="125"/>
      <c r="F280" s="125"/>
      <c r="G280" s="189"/>
      <c r="H280" s="106"/>
      <c r="I280" s="183"/>
      <c r="J280" s="141"/>
      <c r="K280" s="69"/>
      <c r="L280" s="19"/>
      <c r="M280" s="19"/>
      <c r="N280" s="19"/>
      <c r="O280" s="19"/>
      <c r="P280" s="9"/>
    </row>
    <row r="281" spans="1:16" ht="14.25" customHeight="1">
      <c r="A281" s="166" t="s">
        <v>177</v>
      </c>
      <c r="B281" s="123"/>
      <c r="C281" s="121" t="s">
        <v>150</v>
      </c>
      <c r="D281" s="121" t="s">
        <v>18</v>
      </c>
      <c r="E281" s="121" t="s">
        <v>275</v>
      </c>
      <c r="F281" s="121" t="s">
        <v>199</v>
      </c>
      <c r="G281" s="160">
        <v>1868.4</v>
      </c>
      <c r="H281" s="106"/>
      <c r="I281" s="163">
        <v>1868.4</v>
      </c>
      <c r="J281" s="141">
        <f>I281/G281*100</f>
        <v>100</v>
      </c>
      <c r="K281" s="69"/>
      <c r="L281" s="19"/>
      <c r="M281" s="19"/>
      <c r="N281" s="19"/>
      <c r="O281" s="19"/>
      <c r="P281" s="9"/>
    </row>
    <row r="282" spans="1:16" ht="14.25" customHeight="1">
      <c r="A282" s="166" t="s">
        <v>290</v>
      </c>
      <c r="B282" s="123"/>
      <c r="C282" s="121" t="s">
        <v>150</v>
      </c>
      <c r="D282" s="121" t="s">
        <v>18</v>
      </c>
      <c r="E282" s="121" t="s">
        <v>275</v>
      </c>
      <c r="F282" s="121" t="s">
        <v>285</v>
      </c>
      <c r="G282" s="160">
        <v>2.5</v>
      </c>
      <c r="H282" s="106"/>
      <c r="I282" s="163">
        <v>2.5</v>
      </c>
      <c r="J282" s="141"/>
      <c r="K282" s="69"/>
      <c r="L282" s="19"/>
      <c r="M282" s="19"/>
      <c r="N282" s="19"/>
      <c r="O282" s="19"/>
      <c r="P282" s="9"/>
    </row>
    <row r="283" spans="1:16" s="74" customFormat="1" ht="14.25" customHeight="1">
      <c r="A283" s="93" t="s">
        <v>152</v>
      </c>
      <c r="B283" s="123"/>
      <c r="C283" s="105"/>
      <c r="D283" s="105"/>
      <c r="E283" s="105"/>
      <c r="F283" s="105"/>
      <c r="G283" s="140"/>
      <c r="H283" s="168"/>
      <c r="I283" s="183"/>
      <c r="J283" s="141"/>
      <c r="K283" s="30"/>
      <c r="L283" s="31"/>
      <c r="M283" s="31"/>
      <c r="N283" s="31"/>
      <c r="O283" s="31"/>
      <c r="P283" s="73"/>
    </row>
    <row r="284" spans="1:16" s="74" customFormat="1" ht="14.25" customHeight="1">
      <c r="A284" s="102" t="s">
        <v>153</v>
      </c>
      <c r="B284" s="123"/>
      <c r="C284" s="164" t="s">
        <v>150</v>
      </c>
      <c r="D284" s="164" t="s">
        <v>18</v>
      </c>
      <c r="E284" s="164" t="s">
        <v>276</v>
      </c>
      <c r="F284" s="164"/>
      <c r="G284" s="165">
        <f>G286</f>
        <v>8</v>
      </c>
      <c r="H284" s="168"/>
      <c r="I284" s="172">
        <f>I286</f>
        <v>8</v>
      </c>
      <c r="J284" s="106">
        <f>I284/G284*100</f>
        <v>100</v>
      </c>
      <c r="K284" s="30"/>
      <c r="L284" s="31"/>
      <c r="M284" s="31"/>
      <c r="N284" s="31"/>
      <c r="O284" s="31"/>
      <c r="P284" s="73"/>
    </row>
    <row r="285" spans="1:16" s="74" customFormat="1" ht="14.25" customHeight="1">
      <c r="A285" s="93" t="s">
        <v>154</v>
      </c>
      <c r="B285" s="123"/>
      <c r="C285" s="105"/>
      <c r="D285" s="105"/>
      <c r="E285" s="105"/>
      <c r="F285" s="105"/>
      <c r="G285" s="169"/>
      <c r="H285" s="168"/>
      <c r="I285" s="179"/>
      <c r="J285" s="141"/>
      <c r="K285" s="30"/>
      <c r="L285" s="31"/>
      <c r="M285" s="31"/>
      <c r="N285" s="31"/>
      <c r="O285" s="31"/>
      <c r="P285" s="73"/>
    </row>
    <row r="286" spans="1:16" s="74" customFormat="1" ht="14.25" customHeight="1">
      <c r="A286" s="166" t="s">
        <v>155</v>
      </c>
      <c r="B286" s="98"/>
      <c r="C286" s="164" t="str">
        <f>C$275</f>
        <v>08</v>
      </c>
      <c r="D286" s="164" t="str">
        <f>D276</f>
        <v>01</v>
      </c>
      <c r="E286" s="164" t="s">
        <v>276</v>
      </c>
      <c r="F286" s="164"/>
      <c r="G286" s="165">
        <f>G288</f>
        <v>8</v>
      </c>
      <c r="H286" s="162">
        <f>H287</f>
        <v>14118</v>
      </c>
      <c r="I286" s="172">
        <f>I288</f>
        <v>8</v>
      </c>
      <c r="J286" s="106">
        <f>I286/G286*100</f>
        <v>100</v>
      </c>
      <c r="K286" s="69"/>
      <c r="L286" s="19"/>
      <c r="M286" s="19"/>
      <c r="N286" s="19"/>
      <c r="O286" s="19"/>
      <c r="P286" s="73"/>
    </row>
    <row r="287" spans="1:16" s="74" customFormat="1" ht="14.25" customHeight="1">
      <c r="A287" s="98" t="s">
        <v>198</v>
      </c>
      <c r="B287" s="98"/>
      <c r="C287" s="164"/>
      <c r="D287" s="164"/>
      <c r="E287" s="164"/>
      <c r="F287" s="164"/>
      <c r="G287" s="165"/>
      <c r="H287" s="162">
        <f>H288</f>
        <v>14118</v>
      </c>
      <c r="I287" s="172"/>
      <c r="J287" s="141"/>
      <c r="K287" s="69"/>
      <c r="L287" s="19"/>
      <c r="M287" s="19"/>
      <c r="N287" s="19"/>
      <c r="O287" s="19"/>
      <c r="P287" s="73"/>
    </row>
    <row r="288" spans="1:16" ht="14.25" customHeight="1">
      <c r="A288" s="166" t="s">
        <v>194</v>
      </c>
      <c r="B288" s="98"/>
      <c r="C288" s="164" t="str">
        <f>C$275</f>
        <v>08</v>
      </c>
      <c r="D288" s="164" t="str">
        <f>D276</f>
        <v>01</v>
      </c>
      <c r="E288" s="164" t="s">
        <v>276</v>
      </c>
      <c r="F288" s="164" t="s">
        <v>189</v>
      </c>
      <c r="G288" s="165">
        <v>8</v>
      </c>
      <c r="H288" s="106">
        <f>11260+2858</f>
        <v>14118</v>
      </c>
      <c r="I288" s="172">
        <v>8</v>
      </c>
      <c r="J288" s="141">
        <f>I288/G288*100</f>
        <v>100</v>
      </c>
      <c r="K288" s="69"/>
      <c r="L288" s="19"/>
      <c r="M288" s="19"/>
      <c r="N288" s="19"/>
      <c r="O288" s="19"/>
      <c r="P288" s="9"/>
    </row>
    <row r="289" spans="1:16" s="17" customFormat="1" ht="14.25" customHeight="1">
      <c r="A289" s="178" t="s">
        <v>156</v>
      </c>
      <c r="B289" s="120"/>
      <c r="C289" s="164"/>
      <c r="D289" s="164"/>
      <c r="E289" s="164"/>
      <c r="F289" s="164"/>
      <c r="G289" s="161"/>
      <c r="H289" s="106"/>
      <c r="I289" s="163"/>
      <c r="J289" s="141"/>
      <c r="K289" s="94"/>
      <c r="L289" s="95"/>
      <c r="M289" s="95"/>
      <c r="N289" s="95"/>
      <c r="O289" s="95"/>
      <c r="P289" s="16"/>
    </row>
    <row r="290" spans="1:16" s="60" customFormat="1" ht="15" customHeight="1">
      <c r="A290" s="178" t="s">
        <v>157</v>
      </c>
      <c r="B290" s="181"/>
      <c r="C290" s="105" t="s">
        <v>163</v>
      </c>
      <c r="D290" s="164"/>
      <c r="E290" s="105"/>
      <c r="F290" s="105"/>
      <c r="G290" s="140">
        <f>G291</f>
        <v>45</v>
      </c>
      <c r="H290" s="168" t="e">
        <f>#REF!+#REF!+#REF!+#REF!+#REF!+H291+#REF!</f>
        <v>#REF!</v>
      </c>
      <c r="I290" s="183">
        <f>I291</f>
        <v>45</v>
      </c>
      <c r="J290" s="141">
        <f>I290/G290*100</f>
        <v>100</v>
      </c>
      <c r="K290" s="58"/>
      <c r="L290" s="11"/>
      <c r="M290" s="11"/>
      <c r="N290" s="11"/>
      <c r="O290" s="11"/>
      <c r="P290" s="59"/>
    </row>
    <row r="291" spans="1:16" ht="14.25" customHeight="1">
      <c r="A291" s="61" t="s">
        <v>158</v>
      </c>
      <c r="B291" s="98"/>
      <c r="C291" s="105" t="str">
        <f>C$290</f>
        <v>11</v>
      </c>
      <c r="D291" s="105" t="s">
        <v>18</v>
      </c>
      <c r="E291" s="105"/>
      <c r="F291" s="105"/>
      <c r="G291" s="140">
        <f>G296</f>
        <v>45</v>
      </c>
      <c r="H291" s="168" t="e">
        <f>H292+#REF!+#REF!</f>
        <v>#REF!</v>
      </c>
      <c r="I291" s="183">
        <f>I296</f>
        <v>45</v>
      </c>
      <c r="J291" s="141">
        <f>I291/G291*100</f>
        <v>100</v>
      </c>
      <c r="K291" s="30"/>
      <c r="L291" s="31"/>
      <c r="M291" s="31"/>
      <c r="N291" s="31"/>
      <c r="O291" s="31"/>
      <c r="P291" s="9"/>
    </row>
    <row r="292" spans="1:16" ht="14.25" customHeight="1" hidden="1">
      <c r="A292" s="93" t="s">
        <v>62</v>
      </c>
      <c r="B292" s="98"/>
      <c r="C292" s="164" t="str">
        <f>C$290</f>
        <v>11</v>
      </c>
      <c r="D292" s="164" t="str">
        <f>D291</f>
        <v>01</v>
      </c>
      <c r="E292" s="164" t="s">
        <v>63</v>
      </c>
      <c r="F292" s="105"/>
      <c r="G292" s="161">
        <f>G294</f>
        <v>0</v>
      </c>
      <c r="H292" s="162">
        <f>H294</f>
        <v>0</v>
      </c>
      <c r="I292" s="163">
        <f>I294</f>
        <v>0</v>
      </c>
      <c r="J292" s="141" t="e">
        <f>I292/G292*100</f>
        <v>#DIV/0!</v>
      </c>
      <c r="K292" s="30"/>
      <c r="L292" s="31"/>
      <c r="M292" s="31"/>
      <c r="N292" s="31"/>
      <c r="O292" s="31"/>
      <c r="P292" s="9"/>
    </row>
    <row r="293" spans="1:16" ht="14.25" customHeight="1" hidden="1">
      <c r="A293" s="93" t="s">
        <v>64</v>
      </c>
      <c r="B293" s="98"/>
      <c r="C293" s="105"/>
      <c r="D293" s="105"/>
      <c r="E293" s="105"/>
      <c r="F293" s="105"/>
      <c r="G293" s="140"/>
      <c r="H293" s="168"/>
      <c r="I293" s="183"/>
      <c r="J293" s="141" t="e">
        <f>I293/G293*100</f>
        <v>#DIV/0!</v>
      </c>
      <c r="K293" s="30"/>
      <c r="L293" s="31"/>
      <c r="M293" s="31"/>
      <c r="N293" s="31"/>
      <c r="O293" s="31"/>
      <c r="P293" s="9"/>
    </row>
    <row r="294" spans="1:16" ht="14.25" customHeight="1" hidden="1">
      <c r="A294" s="93" t="s">
        <v>65</v>
      </c>
      <c r="B294" s="98"/>
      <c r="C294" s="164" t="str">
        <f>C$290</f>
        <v>11</v>
      </c>
      <c r="D294" s="164" t="str">
        <f>D291</f>
        <v>01</v>
      </c>
      <c r="E294" s="164" t="str">
        <f>E292</f>
        <v>102 00 00</v>
      </c>
      <c r="F294" s="164" t="s">
        <v>66</v>
      </c>
      <c r="G294" s="161"/>
      <c r="H294" s="162"/>
      <c r="I294" s="163"/>
      <c r="J294" s="141" t="e">
        <f>I294/G294*100</f>
        <v>#DIV/0!</v>
      </c>
      <c r="K294" s="30"/>
      <c r="L294" s="31"/>
      <c r="M294" s="31"/>
      <c r="N294" s="31"/>
      <c r="O294" s="31"/>
      <c r="P294" s="9"/>
    </row>
    <row r="295" spans="1:16" ht="14.25" customHeight="1">
      <c r="A295" s="166" t="s">
        <v>159</v>
      </c>
      <c r="B295" s="136"/>
      <c r="C295" s="164"/>
      <c r="D295" s="164"/>
      <c r="E295" s="164"/>
      <c r="F295" s="164"/>
      <c r="G295" s="161"/>
      <c r="H295" s="106"/>
      <c r="I295" s="163"/>
      <c r="J295" s="141"/>
      <c r="K295" s="69"/>
      <c r="L295" s="19"/>
      <c r="M295" s="19"/>
      <c r="N295" s="19"/>
      <c r="O295" s="19"/>
      <c r="P295" s="9"/>
    </row>
    <row r="296" spans="1:16" ht="14.25" customHeight="1">
      <c r="A296" s="166" t="s">
        <v>160</v>
      </c>
      <c r="B296" s="136"/>
      <c r="C296" s="164" t="s">
        <v>163</v>
      </c>
      <c r="D296" s="164" t="s">
        <v>18</v>
      </c>
      <c r="E296" s="164" t="s">
        <v>277</v>
      </c>
      <c r="F296" s="164"/>
      <c r="G296" s="161">
        <f>G298</f>
        <v>45</v>
      </c>
      <c r="H296" s="106">
        <f>14337+884</f>
        <v>15221</v>
      </c>
      <c r="I296" s="163">
        <f>I298</f>
        <v>45</v>
      </c>
      <c r="J296" s="141">
        <f>I296/G296*100</f>
        <v>100</v>
      </c>
      <c r="K296" s="69"/>
      <c r="L296" s="19"/>
      <c r="M296" s="19"/>
      <c r="N296" s="19"/>
      <c r="O296" s="19"/>
      <c r="P296" s="9"/>
    </row>
    <row r="297" spans="1:16" ht="14.25" customHeight="1">
      <c r="A297" s="93" t="s">
        <v>161</v>
      </c>
      <c r="B297" s="98"/>
      <c r="C297" s="164"/>
      <c r="D297" s="164"/>
      <c r="E297" s="164"/>
      <c r="F297" s="164"/>
      <c r="G297" s="161"/>
      <c r="H297" s="106"/>
      <c r="I297" s="163"/>
      <c r="J297" s="141"/>
      <c r="K297" s="69"/>
      <c r="L297" s="19"/>
      <c r="M297" s="19"/>
      <c r="N297" s="19"/>
      <c r="O297" s="19"/>
      <c r="P297" s="9"/>
    </row>
    <row r="298" spans="1:16" ht="14.25" customHeight="1">
      <c r="A298" s="102" t="s">
        <v>162</v>
      </c>
      <c r="B298" s="98"/>
      <c r="C298" s="164" t="s">
        <v>163</v>
      </c>
      <c r="D298" s="164" t="s">
        <v>18</v>
      </c>
      <c r="E298" s="164" t="s">
        <v>277</v>
      </c>
      <c r="F298" s="164"/>
      <c r="G298" s="161">
        <f>G300</f>
        <v>45</v>
      </c>
      <c r="H298" s="106"/>
      <c r="I298" s="163">
        <f>I300</f>
        <v>45</v>
      </c>
      <c r="J298" s="141">
        <f>I298/G298*100</f>
        <v>100</v>
      </c>
      <c r="K298" s="69"/>
      <c r="L298" s="19"/>
      <c r="M298" s="19"/>
      <c r="N298" s="19"/>
      <c r="O298" s="19"/>
      <c r="P298" s="9"/>
    </row>
    <row r="299" spans="1:16" ht="14.25" customHeight="1">
      <c r="A299" s="98" t="s">
        <v>198</v>
      </c>
      <c r="B299" s="98"/>
      <c r="C299" s="164"/>
      <c r="D299" s="175"/>
      <c r="E299" s="175"/>
      <c r="F299" s="175"/>
      <c r="G299" s="161"/>
      <c r="H299" s="162">
        <f>H300</f>
        <v>0</v>
      </c>
      <c r="I299" s="163"/>
      <c r="J299" s="141"/>
      <c r="K299" s="69"/>
      <c r="L299" s="19"/>
      <c r="M299" s="19"/>
      <c r="N299" s="19"/>
      <c r="O299" s="19"/>
      <c r="P299" s="9"/>
    </row>
    <row r="300" spans="1:16" ht="14.25" customHeight="1">
      <c r="A300" s="166" t="s">
        <v>194</v>
      </c>
      <c r="B300" s="98"/>
      <c r="C300" s="164" t="s">
        <v>163</v>
      </c>
      <c r="D300" s="164" t="str">
        <f>D291</f>
        <v>01</v>
      </c>
      <c r="E300" s="164" t="str">
        <f>E298</f>
        <v>20 5 510</v>
      </c>
      <c r="F300" s="164" t="s">
        <v>189</v>
      </c>
      <c r="G300" s="161">
        <v>45</v>
      </c>
      <c r="H300" s="106"/>
      <c r="I300" s="163">
        <v>45</v>
      </c>
      <c r="J300" s="141">
        <f>I300/G300*100</f>
        <v>100</v>
      </c>
      <c r="K300" s="69"/>
      <c r="L300" s="19"/>
      <c r="M300" s="19"/>
      <c r="N300" s="19"/>
      <c r="O300" s="19"/>
      <c r="P300" s="9"/>
    </row>
    <row r="301" spans="1:16" ht="14.25" customHeight="1">
      <c r="A301" s="61" t="s">
        <v>164</v>
      </c>
      <c r="B301" s="185"/>
      <c r="C301" s="164"/>
      <c r="D301" s="164"/>
      <c r="E301" s="164"/>
      <c r="F301" s="105"/>
      <c r="G301" s="169">
        <f>G12+G126+G136+G195+G267+G275+G290+G173</f>
        <v>24814.7</v>
      </c>
      <c r="H301" s="168" t="e">
        <f>H12+H136+#REF!+#REF!+H195+H267+H275+H290+#REF!+#REF!+#REF!</f>
        <v>#REF!</v>
      </c>
      <c r="I301" s="169">
        <f>I12+I126+I136+I195+I267+I275+I290+I173</f>
        <v>24553</v>
      </c>
      <c r="J301" s="141">
        <f>I301/G301*100</f>
        <v>98.94538318013113</v>
      </c>
      <c r="K301" s="30"/>
      <c r="L301" s="31"/>
      <c r="M301" s="31"/>
      <c r="N301" s="31"/>
      <c r="O301" s="31"/>
      <c r="P301" s="9"/>
    </row>
    <row r="302" spans="3:15" ht="0.75" customHeight="1">
      <c r="C302" s="64"/>
      <c r="D302" s="64"/>
      <c r="E302" s="64"/>
      <c r="F302" s="64"/>
      <c r="G302" s="55"/>
      <c r="H302" s="55"/>
      <c r="I302" s="55"/>
      <c r="J302" s="55"/>
      <c r="K302" s="6"/>
      <c r="L302" s="6"/>
      <c r="M302" s="6"/>
      <c r="N302" s="6"/>
      <c r="O302" s="6"/>
    </row>
    <row r="303" spans="5:7" ht="14.25" customHeight="1" hidden="1">
      <c r="E303" s="190"/>
      <c r="F303" s="190"/>
      <c r="G303" s="190"/>
    </row>
    <row r="304" spans="7:15" ht="14.25" customHeight="1">
      <c r="G304" s="109"/>
      <c r="H304" s="109"/>
      <c r="I304" s="109"/>
      <c r="J304" s="109"/>
      <c r="K304" s="109"/>
      <c r="L304" s="109"/>
      <c r="M304" s="109"/>
      <c r="N304" s="109"/>
      <c r="O304" s="109"/>
    </row>
  </sheetData>
  <sheetProtection/>
  <mergeCells count="2">
    <mergeCell ref="E303:G303"/>
    <mergeCell ref="A2:G2"/>
  </mergeCells>
  <printOptions/>
  <pageMargins left="0.7874015748031497" right="0.2755905511811024" top="0.7874015748031497" bottom="0.3937007874015748" header="0.5118110236220472" footer="0.15748031496062992"/>
  <pageSetup fitToHeight="0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Бух1</dc:creator>
  <cp:keywords/>
  <dc:description/>
  <cp:lastModifiedBy>user</cp:lastModifiedBy>
  <cp:lastPrinted>2015-04-21T09:03:53Z</cp:lastPrinted>
  <dcterms:created xsi:type="dcterms:W3CDTF">2011-04-15T13:12:52Z</dcterms:created>
  <dcterms:modified xsi:type="dcterms:W3CDTF">2015-04-21T09:49:20Z</dcterms:modified>
  <cp:category/>
  <cp:version/>
  <cp:contentType/>
  <cp:contentStatus/>
</cp:coreProperties>
</file>