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85" activeTab="0"/>
  </bookViews>
  <sheets>
    <sheet name="лист 1" sheetId="1" r:id="rId1"/>
  </sheets>
  <definedNames>
    <definedName name="dst153647" localSheetId="0">'лист 1'!#REF!</definedName>
  </definedNames>
  <calcPr fullCalcOnLoad="1"/>
</workbook>
</file>

<file path=xl/sharedStrings.xml><?xml version="1.0" encoding="utf-8"?>
<sst xmlns="http://schemas.openxmlformats.org/spreadsheetml/2006/main" count="99" uniqueCount="98">
  <si>
    <t>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</si>
  <si>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</si>
  <si>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</si>
  <si>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</si>
  <si>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</si>
  <si>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</si>
  <si>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</si>
  <si>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1 03 02000 01 0000 110</t>
  </si>
  <si>
    <t>1 01 02010 01 0000 110</t>
  </si>
  <si>
    <t>2 00 00000 00 0000 000</t>
  </si>
  <si>
    <t>БЕЗВОЗМЕЗДНЫЕ ПОСТУПЛЕНИЯ</t>
  </si>
  <si>
    <t>2 02 00000 00 0000 000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</si>
  <si>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</si>
  <si>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</si>
  <si>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</si>
  <si>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</si>
  <si>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</si>
  <si>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</si>
  <si>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1 05 03010 01 0000 110</t>
  </si>
  <si>
    <t>Безвозмездные поступления от других бюджетов бюджетной системы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</si>
  <si>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и 228 Налогового кодекса Российской Федерации</t>
    </r>
  </si>
  <si>
    <t>НАЛОГОВЫЕ И НЕНАЛОГОВЫЕ ДОХОДЫ</t>
  </si>
  <si>
    <t>Код бюджетной классификации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</si>
  <si>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</si>
  <si>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</si>
  <si>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</si>
  <si>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             (тыс. рублей)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</si>
  <si>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</si>
  <si>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</si>
  <si>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2021 год</t>
  </si>
  <si>
    <t>2 02 20000 00 0000 150</t>
  </si>
  <si>
    <t>2 02 30000 00 0000 150</t>
  </si>
  <si>
    <t>2 02 40000 00 0000 150</t>
  </si>
  <si>
    <t>Дотации бюджетам бюджетной системы Российской Федерации</t>
  </si>
  <si>
    <t>2 02 10000 00 0000 150</t>
  </si>
  <si>
    <t>Прочие субсидии</t>
  </si>
  <si>
    <t>2 02 29999 00 0000 150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</si>
  <si>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</si>
  <si>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</si>
  <si>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Прочие межбюджетные трансферты, передаваемые бюджетам</t>
  </si>
  <si>
    <t>2 02 49999 00 0000 150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</si>
  <si>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</si>
  <si>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</si>
  <si>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</si>
  <si>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1 03 02231 01 0000 110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</si>
  <si>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</si>
  <si>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</si>
  <si>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1 03 02251 01 0000 110</t>
  </si>
  <si>
    <t>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</si>
  <si>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</si>
  <si>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</si>
  <si>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1 03 02230 01 0000 110 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</si>
  <si>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</si>
  <si>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</si>
  <si>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</si>
  <si>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</si>
  <si>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</si>
  <si>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</si>
  <si>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</si>
  <si>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2022 год</t>
  </si>
  <si>
    <t>2023 год</t>
  </si>
  <si>
    <t xml:space="preserve">            Прогнозируемые поступления доходов в бюджет Борковского сельского поселения в 2021-2023 годах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</si>
  <si>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</si>
  <si>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</si>
  <si>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</si>
  <si>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</si>
  <si>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</si>
  <si>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</si>
  <si>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1 06 06000 00 0000 110</t>
  </si>
  <si>
    <t>Земельный налог</t>
  </si>
  <si>
    <t xml:space="preserve">Земельный налог с организаций, обладающих земельным участком, расположенным в границах сельских поселений
</t>
  </si>
  <si>
    <t>1 06 06033 10 0000 110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</si>
  <si>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</si>
  <si>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</si>
  <si>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</si>
  <si>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1 08 04000 01 0000 110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</si>
  <si>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</si>
  <si>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1 08 04020 01 0000 110</t>
  </si>
  <si>
    <t>2 02 16001 00 0000 150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</si>
  <si>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</si>
  <si>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</si>
  <si>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</si>
  <si>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Бюджетные назначения</t>
  </si>
  <si>
    <t>2 02 29999 10 0000 150</t>
  </si>
  <si>
    <t xml:space="preserve">Прочие субсидии бюджетам сельских поселений
</t>
  </si>
  <si>
    <t>2 02 29999 10 7152 150</t>
  </si>
  <si>
    <t>2 02 29999 10 7154 150</t>
  </si>
  <si>
    <t>Субсидии бюджетам сельских поселений на формирование муниципальных дорожных фондов</t>
  </si>
  <si>
    <t>Субсидии бюджетам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</si>
  <si>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2 02 30024 10 7028 150</t>
  </si>
  <si>
    <t>Субвенции бюджетам сельских поселений на возмещение затрат по содержанию штатных единиц, осуществляющих переданные отдельные государственные полномочия области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</si>
  <si>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</si>
  <si>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</si>
  <si>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2 02 49999 10 0000 150</t>
  </si>
  <si>
    <t>Прочие межбюджетные трансферты, передаваемые бюджетам сельских поселений</t>
  </si>
  <si>
    <t>ВСЕГО ДОХОДЫ</t>
  </si>
  <si>
    <t xml:space="preserve">к решению Совета депутатов Борковского сельского поселения от _________2020 № _________
«О бюджете Борковского сельского поселения
на 2021 год и на плановый период 2022 и 2023 годов»
</t>
  </si>
  <si>
    <t>Приложение № 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</si>
</sst>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_р_."/>
    <numFmt numFmtId="181" formatCode="#,##0.0_р_."/>
    <numFmt numFmtId="182" formatCode="#,##0.000_р_."/>
    <numFmt numFmtId="183" formatCode="#,##0.0000_р_."/>
    <numFmt numFmtId="184" formatCode="0.0000"/>
    <numFmt numFmtId="185" formatCode="#,##0.00000_р_."/>
    <numFmt numFmtId="186" formatCode="#,##0.000000_р_."/>
    <numFmt numFmtId="187" formatCode="0.000"/>
    <numFmt numFmtId="188" formatCode="0.00000"/>
    <numFmt numFmtId="189" formatCode="0.000000"/>
    <numFmt numFmtId="190" formatCode="#,##0_р_."/>
    <numFmt numFmtId="191" formatCode="#,##0.00000"/>
    <numFmt numFmtId="192" formatCode="#,##0.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vertAlign val="superscript"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u val="single"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3" fillId="0" borderId="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4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justify" vertical="top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6" fillId="0" borderId="10" xfId="0" applyFont="1" applyFill="1" applyBorder="1" applyAlignment="1">
      <alignment horizontal="justify" vertical="top" wrapText="1" shrinkToFit="1"/>
    </xf>
    <xf numFmtId="0" fontId="2" fillId="0" borderId="10" xfId="0" applyFont="1" applyFill="1" applyBorder="1" applyAlignment="1">
      <alignment horizontal="justify" vertical="top" wrapText="1" shrinkToFit="1"/>
    </xf>
    <xf numFmtId="0" fontId="5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justify" vertical="top" wrapText="1" shrinkToFit="1"/>
    </xf>
    <xf numFmtId="191" fontId="8" fillId="0" borderId="10" xfId="0" applyNumberFormat="1" applyFont="1" applyFill="1" applyBorder="1" applyAlignment="1">
      <alignment/>
    </xf>
    <xf numFmtId="191" fontId="9" fillId="0" borderId="10" xfId="0" applyNumberFormat="1" applyFont="1" applyFill="1" applyBorder="1" applyAlignment="1">
      <alignment/>
    </xf>
    <xf numFmtId="191" fontId="8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 shrinkToFit="1"/>
    </xf>
    <xf numFmtId="0" fontId="7" fillId="0" borderId="0" xfId="0" applyFont="1" applyFill="1" applyAlignment="1">
      <alignment horizontal="left" vertical="top" wrapText="1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 shrinkToFi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191" fontId="6" fillId="0" borderId="11" xfId="0" applyNumberFormat="1" applyFont="1" applyFill="1" applyBorder="1" applyAlignment="1">
      <alignment horizontal="right" wrapText="1"/>
    </xf>
    <xf numFmtId="191" fontId="6" fillId="0" borderId="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 shrinkToFit="1"/>
    </xf>
    <xf numFmtId="191" fontId="9" fillId="0" borderId="0" xfId="0" applyNumberFormat="1" applyFont="1" applyFill="1" applyBorder="1" applyAlignment="1">
      <alignment/>
    </xf>
    <xf numFmtId="191" fontId="5" fillId="0" borderId="10" xfId="0" applyNumberFormat="1" applyFont="1" applyFill="1" applyBorder="1" applyAlignment="1">
      <alignment horizontal="right" wrapText="1"/>
    </xf>
    <xf numFmtId="191" fontId="6" fillId="0" borderId="10" xfId="0" applyNumberFormat="1" applyFont="1" applyFill="1" applyBorder="1" applyAlignment="1">
      <alignment horizontal="right" wrapText="1"/>
    </xf>
    <xf numFmtId="191" fontId="6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justify" vertical="top" wrapText="1"/>
    </xf>
    <xf numFmtId="0" fontId="2" fillId="0" borderId="10" xfId="53" applyNumberFormat="1" applyFont="1" applyFill="1" applyBorder="1" applyAlignment="1" applyProtection="1">
      <alignment horizontal="justify" vertical="top" wrapText="1"/>
      <protection locked="0"/>
    </xf>
    <xf numFmtId="0" fontId="50" fillId="0" borderId="10" xfId="0" applyFont="1" applyFill="1" applyBorder="1" applyAlignment="1">
      <alignment vertical="top"/>
    </xf>
    <xf numFmtId="0" fontId="51" fillId="0" borderId="10" xfId="0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wrapText="1" shrinkToFit="1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justify" vertical="top" wrapText="1" shrinkToFit="1"/>
    </xf>
    <xf numFmtId="191" fontId="6" fillId="33" borderId="10" xfId="0" applyNumberFormat="1" applyFont="1" applyFill="1" applyBorder="1" applyAlignment="1">
      <alignment horizontal="right" wrapText="1"/>
    </xf>
    <xf numFmtId="191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13" fillId="0" borderId="0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 shrinkToFit="1"/>
    </xf>
    <xf numFmtId="0" fontId="2" fillId="0" borderId="0" xfId="0" applyFont="1" applyFill="1" applyAlignment="1">
      <alignment horizontal="center"/>
    </xf>
    <xf numFmtId="0" fontId="5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 shrinkToFit="1"/>
    </xf>
    <xf numFmtId="191" fontId="5" fillId="34" borderId="1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5">
      <selection activeCell="A23" sqref="A23:E23"/>
    </sheetView>
  </sheetViews>
  <sheetFormatPr defaultColWidth="8.875" defaultRowHeight="12.75"/>
  <cols>
    <col min="1" max="1" width="27.25390625" style="20" customWidth="1"/>
    <col min="2" max="2" width="63.375" style="22" customWidth="1"/>
    <col min="3" max="3" width="18.875" style="20" customWidth="1"/>
    <col min="4" max="4" width="16.875" style="20" customWidth="1"/>
    <col min="5" max="5" width="16.25390625" style="20" customWidth="1"/>
    <col min="6" max="6" width="17.625" style="20" customWidth="1"/>
    <col min="7" max="7" width="16.875" style="20" customWidth="1"/>
    <col min="8" max="8" width="19.25390625" style="20" customWidth="1"/>
    <col min="9" max="16384" width="8.875" style="20" customWidth="1"/>
  </cols>
  <sheetData>
    <row r="1" spans="1:5" ht="20.25">
      <c r="A1" s="21"/>
      <c r="B1" s="7"/>
      <c r="C1" s="55" t="s">
        <v>97</v>
      </c>
      <c r="D1" s="55"/>
      <c r="E1" s="55"/>
    </row>
    <row r="2" spans="1:5" ht="12.75">
      <c r="A2" s="21"/>
      <c r="C2" s="56" t="s">
        <v>96</v>
      </c>
      <c r="D2" s="56"/>
      <c r="E2" s="56"/>
    </row>
    <row r="3" spans="1:5" ht="12.75">
      <c r="A3" s="21"/>
      <c r="C3" s="56"/>
      <c r="D3" s="56"/>
      <c r="E3" s="56"/>
    </row>
    <row r="4" spans="1:5" ht="12.75">
      <c r="A4" s="21"/>
      <c r="C4" s="56"/>
      <c r="D4" s="56"/>
      <c r="E4" s="56"/>
    </row>
    <row r="5" spans="1:5" ht="12.75">
      <c r="A5" s="21"/>
      <c r="C5" s="56"/>
      <c r="D5" s="56"/>
      <c r="E5" s="56"/>
    </row>
    <row r="6" spans="1:5" ht="9.75" customHeight="1">
      <c r="A6" s="21"/>
      <c r="C6" s="56"/>
      <c r="D6" s="56"/>
      <c r="E6" s="56"/>
    </row>
    <row r="7" spans="1:5" ht="12.75" hidden="1">
      <c r="A7" s="21"/>
      <c r="C7" s="56"/>
      <c r="D7" s="56"/>
      <c r="E7" s="56"/>
    </row>
    <row r="8" spans="1:5" ht="12.75" hidden="1">
      <c r="A8" s="21"/>
      <c r="C8" s="56"/>
      <c r="D8" s="56"/>
      <c r="E8" s="56"/>
    </row>
    <row r="9" spans="1:5" ht="4.5" customHeight="1">
      <c r="A9" s="21"/>
      <c r="B9" s="23"/>
      <c r="C9" s="56"/>
      <c r="D9" s="56"/>
      <c r="E9" s="56"/>
    </row>
    <row r="10" spans="1:5" ht="15">
      <c r="A10" s="21"/>
      <c r="B10" s="23"/>
      <c r="C10" s="1"/>
      <c r="D10" s="1"/>
      <c r="E10" s="1"/>
    </row>
    <row r="11" spans="1:5" ht="16.5">
      <c r="A11" s="62" t="s">
        <v>61</v>
      </c>
      <c r="B11" s="62"/>
      <c r="C11" s="62"/>
      <c r="D11" s="62"/>
      <c r="E11" s="62"/>
    </row>
    <row r="12" spans="1:5" ht="16.5">
      <c r="A12" s="24"/>
      <c r="B12" s="25"/>
      <c r="C12" s="24"/>
      <c r="D12" s="24"/>
      <c r="E12" s="24"/>
    </row>
    <row r="13" spans="1:5" ht="14.25">
      <c r="A13" s="21"/>
      <c r="E13" s="39" t="s">
        <v>26</v>
      </c>
    </row>
    <row r="14" spans="1:5" ht="16.5">
      <c r="A14" s="53" t="s">
        <v>22</v>
      </c>
      <c r="B14" s="50" t="s">
        <v>0</v>
      </c>
      <c r="C14" s="49" t="s">
        <v>82</v>
      </c>
      <c r="D14" s="49"/>
      <c r="E14" s="49"/>
    </row>
    <row r="15" spans="1:5" ht="12.75" customHeight="1">
      <c r="A15" s="53"/>
      <c r="B15" s="51"/>
      <c r="C15" s="57" t="s">
        <v>29</v>
      </c>
      <c r="D15" s="59" t="s">
        <v>59</v>
      </c>
      <c r="E15" s="59" t="s">
        <v>60</v>
      </c>
    </row>
    <row r="16" spans="1:5" ht="18.75" customHeight="1">
      <c r="A16" s="53"/>
      <c r="B16" s="52"/>
      <c r="C16" s="58"/>
      <c r="D16" s="60"/>
      <c r="E16" s="60"/>
    </row>
    <row r="17" spans="1:5" ht="15.75">
      <c r="A17" s="26">
        <v>1</v>
      </c>
      <c r="B17" s="27">
        <v>2</v>
      </c>
      <c r="C17" s="28">
        <v>3</v>
      </c>
      <c r="D17" s="29">
        <v>4</v>
      </c>
      <c r="E17" s="29">
        <v>5</v>
      </c>
    </row>
    <row r="18" spans="1:5" ht="12.75" customHeight="1">
      <c r="A18" s="54" t="s">
        <v>1</v>
      </c>
      <c r="B18" s="61" t="s">
        <v>21</v>
      </c>
      <c r="C18" s="48">
        <f>C20+C23+C33+C36+C42</f>
        <v>4564.68</v>
      </c>
      <c r="D18" s="48">
        <f>D20+D23+D33+D36+D42</f>
        <v>4614.74</v>
      </c>
      <c r="E18" s="48">
        <f>E20+E23+E33+E36+E42</f>
        <v>4639.12</v>
      </c>
    </row>
    <row r="19" spans="1:5" ht="12.75" customHeight="1">
      <c r="A19" s="54"/>
      <c r="B19" s="61"/>
      <c r="C19" s="48"/>
      <c r="D19" s="48"/>
      <c r="E19" s="48"/>
    </row>
    <row r="20" spans="1:5" ht="16.5">
      <c r="A20" s="3" t="s">
        <v>2</v>
      </c>
      <c r="B20" s="8" t="s">
        <v>3</v>
      </c>
      <c r="C20" s="36">
        <f aca="true" t="shared" si="0" ref="C20:E21">C21</f>
        <v>257.7</v>
      </c>
      <c r="D20" s="36">
        <f t="shared" si="0"/>
        <v>260</v>
      </c>
      <c r="E20" s="36">
        <f t="shared" si="0"/>
        <v>263</v>
      </c>
    </row>
    <row r="21" spans="1:8" ht="16.5">
      <c r="A21" s="3" t="s">
        <v>4</v>
      </c>
      <c r="B21" s="9" t="s">
        <v>5</v>
      </c>
      <c r="C21" s="36">
        <f t="shared" si="0"/>
        <v>257.7</v>
      </c>
      <c r="D21" s="36">
        <f t="shared" si="0"/>
        <v>260</v>
      </c>
      <c r="E21" s="36">
        <f t="shared" si="0"/>
        <v>263</v>
      </c>
      <c r="F21" s="30"/>
      <c r="G21" s="31"/>
      <c r="H21" s="31"/>
    </row>
    <row r="22" spans="1:8" ht="85.5">
      <c r="A22" s="6" t="s">
        <v>8</v>
      </c>
      <c r="B22" s="10" t="s">
        <v>20</v>
      </c>
      <c r="C22" s="37">
        <f>257.7</f>
        <v>257.7</v>
      </c>
      <c r="D22" s="37">
        <f>260</f>
        <v>260</v>
      </c>
      <c r="E22" s="37">
        <v>263</v>
      </c>
      <c r="F22" s="30"/>
      <c r="G22" s="31"/>
      <c r="H22" s="31"/>
    </row>
    <row r="23" spans="1:5" ht="49.5">
      <c r="A23" s="63" t="s">
        <v>23</v>
      </c>
      <c r="B23" s="64" t="s">
        <v>6</v>
      </c>
      <c r="C23" s="65">
        <f>C24</f>
        <v>1008.38</v>
      </c>
      <c r="D23" s="65">
        <f>D24</f>
        <v>1054.14</v>
      </c>
      <c r="E23" s="65">
        <f>E24</f>
        <v>1072.52</v>
      </c>
    </row>
    <row r="24" spans="1:5" ht="32.25" customHeight="1">
      <c r="A24" s="5" t="s">
        <v>7</v>
      </c>
      <c r="B24" s="12" t="s">
        <v>24</v>
      </c>
      <c r="C24" s="36">
        <f>C25+C27+C29+C31</f>
        <v>1008.38</v>
      </c>
      <c r="D24" s="36">
        <f>D25+D27+D29+D31</f>
        <v>1054.14</v>
      </c>
      <c r="E24" s="36">
        <f>E25+E27+E29+E31</f>
        <v>1072.52</v>
      </c>
    </row>
    <row r="25" spans="1:5" ht="98.25" customHeight="1">
      <c r="A25" s="5" t="s">
        <v>51</v>
      </c>
      <c r="B25" s="19" t="s">
        <v>52</v>
      </c>
      <c r="C25" s="36">
        <v>463.01</v>
      </c>
      <c r="D25" s="36">
        <f>D26</f>
        <v>484.61</v>
      </c>
      <c r="E25" s="36">
        <f>E26</f>
        <v>496.56</v>
      </c>
    </row>
    <row r="26" spans="1:5" ht="132.75" customHeight="1">
      <c r="A26" s="6" t="s">
        <v>44</v>
      </c>
      <c r="B26" s="10" t="s">
        <v>43</v>
      </c>
      <c r="C26" s="37">
        <v>463.01</v>
      </c>
      <c r="D26" s="37">
        <v>484.61</v>
      </c>
      <c r="E26" s="37">
        <v>496.56</v>
      </c>
    </row>
    <row r="27" spans="1:5" ht="115.5" customHeight="1">
      <c r="A27" s="5" t="s">
        <v>53</v>
      </c>
      <c r="B27" s="19" t="s">
        <v>54</v>
      </c>
      <c r="C27" s="36">
        <f>C28</f>
        <v>2.64</v>
      </c>
      <c r="D27" s="36">
        <f>D28</f>
        <v>2.73</v>
      </c>
      <c r="E27" s="36">
        <f>E28</f>
        <v>2.77</v>
      </c>
    </row>
    <row r="28" spans="1:5" ht="150.75" customHeight="1">
      <c r="A28" s="6" t="s">
        <v>46</v>
      </c>
      <c r="B28" s="10" t="s">
        <v>45</v>
      </c>
      <c r="C28" s="37">
        <v>2.64</v>
      </c>
      <c r="D28" s="37">
        <v>2.73</v>
      </c>
      <c r="E28" s="37">
        <v>2.77</v>
      </c>
    </row>
    <row r="29" spans="1:5" ht="101.25" customHeight="1">
      <c r="A29" s="5" t="s">
        <v>55</v>
      </c>
      <c r="B29" s="19" t="s">
        <v>56</v>
      </c>
      <c r="C29" s="36">
        <f>C30</f>
        <v>609.07</v>
      </c>
      <c r="D29" s="36">
        <f>D30</f>
        <v>635.83</v>
      </c>
      <c r="E29" s="36">
        <f>E30</f>
        <v>649.42</v>
      </c>
    </row>
    <row r="30" spans="1:5" ht="138" customHeight="1">
      <c r="A30" s="45" t="s">
        <v>47</v>
      </c>
      <c r="B30" s="46" t="s">
        <v>49</v>
      </c>
      <c r="C30" s="47">
        <v>609.07</v>
      </c>
      <c r="D30" s="47">
        <v>635.83</v>
      </c>
      <c r="E30" s="47">
        <v>649.42</v>
      </c>
    </row>
    <row r="31" spans="1:5" ht="102" customHeight="1">
      <c r="A31" s="5" t="s">
        <v>57</v>
      </c>
      <c r="B31" s="19" t="s">
        <v>58</v>
      </c>
      <c r="C31" s="36">
        <f>C32</f>
        <v>-66.34</v>
      </c>
      <c r="D31" s="36">
        <v>-69.03</v>
      </c>
      <c r="E31" s="36">
        <f>E32</f>
        <v>-76.23</v>
      </c>
    </row>
    <row r="32" spans="1:5" ht="132.75" customHeight="1">
      <c r="A32" s="6" t="s">
        <v>48</v>
      </c>
      <c r="B32" s="40" t="s">
        <v>50</v>
      </c>
      <c r="C32" s="44">
        <v>-66.34</v>
      </c>
      <c r="D32" s="37">
        <f>-66</f>
        <v>-66</v>
      </c>
      <c r="E32" s="37">
        <v>-76.23</v>
      </c>
    </row>
    <row r="33" spans="1:5" ht="16.5">
      <c r="A33" s="3" t="s">
        <v>12</v>
      </c>
      <c r="B33" s="13" t="s">
        <v>13</v>
      </c>
      <c r="C33" s="36">
        <f aca="true" t="shared" si="1" ref="C33:E34">C34</f>
        <v>0.6</v>
      </c>
      <c r="D33" s="36">
        <f t="shared" si="1"/>
        <v>0.6</v>
      </c>
      <c r="E33" s="36">
        <f t="shared" si="1"/>
        <v>0.6</v>
      </c>
    </row>
    <row r="34" spans="1:5" ht="16.5">
      <c r="A34" s="3" t="s">
        <v>14</v>
      </c>
      <c r="B34" s="13" t="s">
        <v>15</v>
      </c>
      <c r="C34" s="36">
        <f t="shared" si="1"/>
        <v>0.6</v>
      </c>
      <c r="D34" s="36">
        <f t="shared" si="1"/>
        <v>0.6</v>
      </c>
      <c r="E34" s="36">
        <f t="shared" si="1"/>
        <v>0.6</v>
      </c>
    </row>
    <row r="35" spans="1:5" ht="16.5">
      <c r="A35" s="2" t="s">
        <v>18</v>
      </c>
      <c r="B35" s="14" t="s">
        <v>15</v>
      </c>
      <c r="C35" s="37">
        <f>0.6</f>
        <v>0.6</v>
      </c>
      <c r="D35" s="37">
        <f>0.6</f>
        <v>0.6</v>
      </c>
      <c r="E35" s="37">
        <f>0.6</f>
        <v>0.6</v>
      </c>
    </row>
    <row r="36" spans="1:5" ht="16.5">
      <c r="A36" s="3" t="s">
        <v>62</v>
      </c>
      <c r="B36" s="13" t="s">
        <v>63</v>
      </c>
      <c r="C36" s="36">
        <f>C37+C39</f>
        <v>3285</v>
      </c>
      <c r="D36" s="36">
        <f>D37+D39</f>
        <v>3287</v>
      </c>
      <c r="E36" s="36">
        <f>E37+E39</f>
        <v>3290</v>
      </c>
    </row>
    <row r="37" spans="1:5" ht="16.5">
      <c r="A37" s="3" t="s">
        <v>64</v>
      </c>
      <c r="B37" s="13" t="s">
        <v>65</v>
      </c>
      <c r="C37" s="36">
        <f>C38</f>
        <v>795</v>
      </c>
      <c r="D37" s="36">
        <f>D38</f>
        <v>817</v>
      </c>
      <c r="E37" s="36">
        <f>E38</f>
        <v>840</v>
      </c>
    </row>
    <row r="38" spans="1:5" ht="52.5" customHeight="1">
      <c r="A38" s="42" t="s">
        <v>66</v>
      </c>
      <c r="B38" s="14" t="s">
        <v>67</v>
      </c>
      <c r="C38" s="37">
        <f>795</f>
        <v>795</v>
      </c>
      <c r="D38" s="37">
        <f>817</f>
        <v>817</v>
      </c>
      <c r="E38" s="37">
        <f>840</f>
        <v>840</v>
      </c>
    </row>
    <row r="39" spans="1:5" ht="21" customHeight="1">
      <c r="A39" s="43" t="s">
        <v>68</v>
      </c>
      <c r="B39" s="13" t="s">
        <v>69</v>
      </c>
      <c r="C39" s="36">
        <f>C40+C41</f>
        <v>2490</v>
      </c>
      <c r="D39" s="36">
        <f>D40+D41</f>
        <v>2470</v>
      </c>
      <c r="E39" s="36">
        <f>E40+E41</f>
        <v>2450</v>
      </c>
    </row>
    <row r="40" spans="1:5" ht="33.75" customHeight="1">
      <c r="A40" s="42" t="s">
        <v>71</v>
      </c>
      <c r="B40" s="11" t="s">
        <v>70</v>
      </c>
      <c r="C40" s="37">
        <f>560</f>
        <v>560</v>
      </c>
      <c r="D40" s="37">
        <f>544</f>
        <v>544</v>
      </c>
      <c r="E40" s="37">
        <f>544</f>
        <v>544</v>
      </c>
    </row>
    <row r="41" spans="1:5" ht="36.75" customHeight="1">
      <c r="A41" s="42" t="s">
        <v>72</v>
      </c>
      <c r="B41" s="14" t="s">
        <v>73</v>
      </c>
      <c r="C41" s="37">
        <f>1930</f>
        <v>1930</v>
      </c>
      <c r="D41" s="37">
        <f>1926</f>
        <v>1926</v>
      </c>
      <c r="E41" s="37">
        <f>1906</f>
        <v>1906</v>
      </c>
    </row>
    <row r="42" spans="1:5" ht="16.5">
      <c r="A42" s="3" t="s">
        <v>16</v>
      </c>
      <c r="B42" s="9" t="s">
        <v>17</v>
      </c>
      <c r="C42" s="36">
        <f aca="true" t="shared" si="2" ref="C42:E43">C43</f>
        <v>13</v>
      </c>
      <c r="D42" s="36">
        <f t="shared" si="2"/>
        <v>13</v>
      </c>
      <c r="E42" s="36">
        <f t="shared" si="2"/>
        <v>13</v>
      </c>
    </row>
    <row r="43" spans="1:5" ht="66.75" customHeight="1">
      <c r="A43" s="3" t="s">
        <v>75</v>
      </c>
      <c r="B43" s="9" t="s">
        <v>74</v>
      </c>
      <c r="C43" s="36">
        <f t="shared" si="2"/>
        <v>13</v>
      </c>
      <c r="D43" s="36">
        <f t="shared" si="2"/>
        <v>13</v>
      </c>
      <c r="E43" s="36">
        <f t="shared" si="2"/>
        <v>13</v>
      </c>
    </row>
    <row r="44" spans="1:5" ht="87" customHeight="1">
      <c r="A44" s="2" t="s">
        <v>77</v>
      </c>
      <c r="B44" s="11" t="s">
        <v>76</v>
      </c>
      <c r="C44" s="38">
        <f>13</f>
        <v>13</v>
      </c>
      <c r="D44" s="38">
        <f>13</f>
        <v>13</v>
      </c>
      <c r="E44" s="38">
        <f>13</f>
        <v>13</v>
      </c>
    </row>
    <row r="45" spans="1:5" ht="20.25" customHeight="1">
      <c r="A45" s="4" t="s">
        <v>9</v>
      </c>
      <c r="B45" s="15" t="s">
        <v>10</v>
      </c>
      <c r="C45" s="16">
        <f>C47+C50+C55+C60</f>
        <v>24177.9</v>
      </c>
      <c r="D45" s="16">
        <f>D47+D50+D55+D60</f>
        <v>9618.9</v>
      </c>
      <c r="E45" s="16">
        <f>E47+E50+E55+E60</f>
        <v>9617.2</v>
      </c>
    </row>
    <row r="46" spans="1:5" ht="33">
      <c r="A46" s="4" t="s">
        <v>11</v>
      </c>
      <c r="B46" s="15" t="s">
        <v>19</v>
      </c>
      <c r="C46" s="16">
        <f>C55+C50+C60+C47</f>
        <v>24177.9</v>
      </c>
      <c r="D46" s="16">
        <f>D55+D50+D60+D47</f>
        <v>9618.9</v>
      </c>
      <c r="E46" s="16">
        <f>E55+E50+E60+E47</f>
        <v>9617.2</v>
      </c>
    </row>
    <row r="47" spans="1:5" ht="33">
      <c r="A47" s="4" t="s">
        <v>34</v>
      </c>
      <c r="B47" s="15" t="s">
        <v>33</v>
      </c>
      <c r="C47" s="16">
        <f aca="true" t="shared" si="3" ref="C47:E48">C48</f>
        <v>8412.2</v>
      </c>
      <c r="D47" s="16">
        <f t="shared" si="3"/>
        <v>7204.8</v>
      </c>
      <c r="E47" s="16">
        <f t="shared" si="3"/>
        <v>7193.6</v>
      </c>
    </row>
    <row r="48" spans="1:5" ht="52.5" customHeight="1">
      <c r="A48" s="32" t="s">
        <v>78</v>
      </c>
      <c r="B48" s="41" t="s">
        <v>79</v>
      </c>
      <c r="C48" s="18">
        <f t="shared" si="3"/>
        <v>8412.2</v>
      </c>
      <c r="D48" s="18">
        <f t="shared" si="3"/>
        <v>7204.8</v>
      </c>
      <c r="E48" s="18">
        <f t="shared" si="3"/>
        <v>7193.6</v>
      </c>
    </row>
    <row r="49" spans="1:5" ht="53.25" customHeight="1">
      <c r="A49" s="2" t="s">
        <v>80</v>
      </c>
      <c r="B49" s="10" t="s">
        <v>81</v>
      </c>
      <c r="C49" s="17">
        <f>8412.2</f>
        <v>8412.2</v>
      </c>
      <c r="D49" s="17">
        <f>7204.8</f>
        <v>7204.8</v>
      </c>
      <c r="E49" s="17">
        <f>7193.6</f>
        <v>7193.6</v>
      </c>
    </row>
    <row r="50" spans="1:5" ht="33">
      <c r="A50" s="3" t="s">
        <v>30</v>
      </c>
      <c r="B50" s="15" t="s">
        <v>27</v>
      </c>
      <c r="C50" s="16">
        <f aca="true" t="shared" si="4" ref="C50:E51">C51</f>
        <v>15362</v>
      </c>
      <c r="D50" s="16">
        <f t="shared" si="4"/>
        <v>2008</v>
      </c>
      <c r="E50" s="16">
        <f t="shared" si="4"/>
        <v>2008</v>
      </c>
    </row>
    <row r="51" spans="1:5" ht="18.75" customHeight="1">
      <c r="A51" s="3" t="s">
        <v>36</v>
      </c>
      <c r="B51" s="15" t="s">
        <v>35</v>
      </c>
      <c r="C51" s="18">
        <f t="shared" si="4"/>
        <v>15362</v>
      </c>
      <c r="D51" s="18">
        <f t="shared" si="4"/>
        <v>2008</v>
      </c>
      <c r="E51" s="18">
        <f t="shared" si="4"/>
        <v>2008</v>
      </c>
    </row>
    <row r="52" spans="1:5" ht="25.5" customHeight="1">
      <c r="A52" s="3" t="s">
        <v>83</v>
      </c>
      <c r="B52" s="9" t="s">
        <v>84</v>
      </c>
      <c r="C52" s="18">
        <f>C53+C54</f>
        <v>15362</v>
      </c>
      <c r="D52" s="18">
        <f>D53+D54</f>
        <v>2008</v>
      </c>
      <c r="E52" s="18">
        <f>E53+E54</f>
        <v>2008</v>
      </c>
    </row>
    <row r="53" spans="1:5" ht="35.25" customHeight="1">
      <c r="A53" s="2" t="s">
        <v>85</v>
      </c>
      <c r="B53" s="11" t="s">
        <v>87</v>
      </c>
      <c r="C53" s="17">
        <f>3012</f>
        <v>3012</v>
      </c>
      <c r="D53" s="17">
        <f>2008</f>
        <v>2008</v>
      </c>
      <c r="E53" s="17">
        <f>2008</f>
        <v>2008</v>
      </c>
    </row>
    <row r="54" spans="1:5" ht="103.5" customHeight="1">
      <c r="A54" s="2" t="s">
        <v>86</v>
      </c>
      <c r="B54" s="11" t="s">
        <v>88</v>
      </c>
      <c r="C54" s="17">
        <f>12350</f>
        <v>12350</v>
      </c>
      <c r="D54" s="17">
        <v>0</v>
      </c>
      <c r="E54" s="17">
        <v>0</v>
      </c>
    </row>
    <row r="55" spans="1:5" ht="33">
      <c r="A55" s="4" t="s">
        <v>31</v>
      </c>
      <c r="B55" s="15" t="s">
        <v>28</v>
      </c>
      <c r="C55" s="16">
        <f>C56+C58</f>
        <v>403.7</v>
      </c>
      <c r="D55" s="16">
        <f>D56+D58</f>
        <v>406.1</v>
      </c>
      <c r="E55" s="16">
        <f>E56+E58</f>
        <v>415.6</v>
      </c>
    </row>
    <row r="56" spans="1:5" ht="54" customHeight="1">
      <c r="A56" s="3" t="s">
        <v>42</v>
      </c>
      <c r="B56" s="9" t="s">
        <v>41</v>
      </c>
      <c r="C56" s="18">
        <f>C57</f>
        <v>159.1</v>
      </c>
      <c r="D56" s="18">
        <f>D57</f>
        <v>159.1</v>
      </c>
      <c r="E56" s="18">
        <f>E57</f>
        <v>159.1</v>
      </c>
    </row>
    <row r="57" spans="1:5" ht="66">
      <c r="A57" s="2" t="s">
        <v>89</v>
      </c>
      <c r="B57" s="11" t="s">
        <v>90</v>
      </c>
      <c r="C57" s="17">
        <f>159.1</f>
        <v>159.1</v>
      </c>
      <c r="D57" s="17">
        <f>159.1</f>
        <v>159.1</v>
      </c>
      <c r="E57" s="17">
        <f>159.1</f>
        <v>159.1</v>
      </c>
    </row>
    <row r="58" spans="1:5" ht="51" customHeight="1">
      <c r="A58" s="3" t="s">
        <v>38</v>
      </c>
      <c r="B58" s="9" t="s">
        <v>37</v>
      </c>
      <c r="C58" s="18">
        <f>C59</f>
        <v>244.6</v>
      </c>
      <c r="D58" s="18">
        <f>D59</f>
        <v>247</v>
      </c>
      <c r="E58" s="18">
        <f>E59</f>
        <v>256.5</v>
      </c>
    </row>
    <row r="59" spans="1:5" ht="53.25" customHeight="1">
      <c r="A59" s="2" t="s">
        <v>91</v>
      </c>
      <c r="B59" s="11" t="s">
        <v>92</v>
      </c>
      <c r="C59" s="17">
        <f>244.6</f>
        <v>244.6</v>
      </c>
      <c r="D59" s="17">
        <f>247</f>
        <v>247</v>
      </c>
      <c r="E59" s="17">
        <f>256.5</f>
        <v>256.5</v>
      </c>
    </row>
    <row r="60" spans="1:5" ht="16.5">
      <c r="A60" s="3" t="s">
        <v>32</v>
      </c>
      <c r="B60" s="9" t="s">
        <v>25</v>
      </c>
      <c r="C60" s="18">
        <f aca="true" t="shared" si="5" ref="C60:E61">C61</f>
        <v>0</v>
      </c>
      <c r="D60" s="18">
        <f t="shared" si="5"/>
        <v>0</v>
      </c>
      <c r="E60" s="18">
        <f t="shared" si="5"/>
        <v>0</v>
      </c>
    </row>
    <row r="61" spans="1:5" ht="34.5" customHeight="1">
      <c r="A61" s="3" t="s">
        <v>40</v>
      </c>
      <c r="B61" s="9" t="s">
        <v>39</v>
      </c>
      <c r="C61" s="18">
        <f t="shared" si="5"/>
        <v>0</v>
      </c>
      <c r="D61" s="18">
        <f t="shared" si="5"/>
        <v>0</v>
      </c>
      <c r="E61" s="18">
        <f t="shared" si="5"/>
        <v>0</v>
      </c>
    </row>
    <row r="62" spans="1:5" ht="34.5" customHeight="1">
      <c r="A62" s="2" t="s">
        <v>93</v>
      </c>
      <c r="B62" s="11" t="s">
        <v>94</v>
      </c>
      <c r="C62" s="17">
        <v>0</v>
      </c>
      <c r="D62" s="17">
        <v>0</v>
      </c>
      <c r="E62" s="17">
        <v>0</v>
      </c>
    </row>
    <row r="63" spans="1:5" ht="16.5">
      <c r="A63" s="54" t="s">
        <v>95</v>
      </c>
      <c r="B63" s="54"/>
      <c r="C63" s="18">
        <f>C18+C45</f>
        <v>28742.58</v>
      </c>
      <c r="D63" s="18">
        <f>D18+D45</f>
        <v>14233.64</v>
      </c>
      <c r="E63" s="18">
        <f>E18+E45</f>
        <v>14256.32</v>
      </c>
    </row>
    <row r="64" spans="1:5" ht="16.5">
      <c r="A64" s="33"/>
      <c r="B64" s="34"/>
      <c r="C64" s="35"/>
      <c r="D64" s="35"/>
      <c r="E64" s="35"/>
    </row>
  </sheetData>
  <sheetProtection/>
  <mergeCells count="15">
    <mergeCell ref="C1:E1"/>
    <mergeCell ref="C2:E9"/>
    <mergeCell ref="C15:C16"/>
    <mergeCell ref="D15:D16"/>
    <mergeCell ref="E15:E16"/>
    <mergeCell ref="A18:A19"/>
    <mergeCell ref="B18:B19"/>
    <mergeCell ref="A11:E11"/>
    <mergeCell ref="C18:C19"/>
    <mergeCell ref="D18:D19"/>
    <mergeCell ref="E18:E19"/>
    <mergeCell ref="C14:E14"/>
    <mergeCell ref="B14:B16"/>
    <mergeCell ref="A14:A16"/>
    <mergeCell ref="A63:B6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Пользователь Windows</cp:lastModifiedBy>
  <cp:lastPrinted>2021-02-16T10:21:29Z</cp:lastPrinted>
  <dcterms:created xsi:type="dcterms:W3CDTF">2004-11-02T15:07:06Z</dcterms:created>
  <dcterms:modified xsi:type="dcterms:W3CDTF">2021-02-16T10:32:01Z</dcterms:modified>
  <cp:category/>
  <cp:version/>
  <cp:contentType/>
  <cp:contentStatus/>
</cp:coreProperties>
</file>